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C:\Users\pavelkam\Desktop\ZŠ Olšany DPS\DPS - Rozpočet\"/>
    </mc:Choice>
  </mc:AlternateContent>
  <xr:revisionPtr revIDLastSave="0" documentId="10_ncr:8100000_{AAB5FC1E-C7F8-482E-BD12-F755D77025AB}" xr6:coauthVersionLast="33" xr6:coauthVersionMax="33" xr10:uidLastSave="{00000000-0000-0000-0000-000000000000}"/>
  <bookViews>
    <workbookView xWindow="0" yWindow="0" windowWidth="15345" windowHeight="6705" xr2:uid="{00000000-000D-0000-FFFF-FFFF00000000}"/>
  </bookViews>
  <sheets>
    <sheet name="Rekapitulace stavby" sheetId="1" r:id="rId1"/>
    <sheet name="G01 - Zařízení silnoproud..." sheetId="2" r:id="rId2"/>
    <sheet name="G11 - Zařízení silnoproud..." sheetId="3" r:id="rId3"/>
    <sheet name="G21 - Zařízení silnoproud..." sheetId="4" r:id="rId4"/>
    <sheet name="G31 - Zařízení silnoproud..." sheetId="5" r:id="rId5"/>
    <sheet name="G32 - Zařízení silnoproud..." sheetId="6" r:id="rId6"/>
    <sheet name="H01 - Zařízení slaboproud..." sheetId="7" r:id="rId7"/>
    <sheet name="H11 - Zařízení slaboproud..." sheetId="8" r:id="rId8"/>
    <sheet name="H21 - Zařízení slaboproud..." sheetId="9" r:id="rId9"/>
    <sheet name="H31 - Zařízení slaboproud..." sheetId="10" r:id="rId10"/>
    <sheet name="Pokyny pro vyplnění" sheetId="11" r:id="rId11"/>
  </sheets>
  <definedNames>
    <definedName name="_xlnm._FilterDatabase" localSheetId="1" hidden="1">'G01 - Zařízení silnoproud...'!$C$118:$K$266</definedName>
    <definedName name="_xlnm._FilterDatabase" localSheetId="2" hidden="1">'G11 - Zařízení silnoproud...'!$C$117:$K$266</definedName>
    <definedName name="_xlnm._FilterDatabase" localSheetId="3" hidden="1">'G21 - Zařízení silnoproud...'!$C$112:$K$233</definedName>
    <definedName name="_xlnm._FilterDatabase" localSheetId="4" hidden="1">'G31 - Zařízení silnoproud...'!$C$122:$K$284</definedName>
    <definedName name="_xlnm._FilterDatabase" localSheetId="5" hidden="1">'G32 - Zařízení silnoproud...'!$C$106:$K$227</definedName>
    <definedName name="_xlnm._FilterDatabase" localSheetId="6" hidden="1">'H01 - Zařízení slaboproud...'!$C$90:$K$129</definedName>
    <definedName name="_xlnm._FilterDatabase" localSheetId="7" hidden="1">'H11 - Zařízení slaboproud...'!$C$98:$K$168</definedName>
    <definedName name="_xlnm._FilterDatabase" localSheetId="8" hidden="1">'H21 - Zařízení slaboproud...'!$C$97:$K$160</definedName>
    <definedName name="_xlnm._FilterDatabase" localSheetId="9" hidden="1">'H31 - Zařízení slaboproud...'!$C$106:$K$215</definedName>
    <definedName name="_xlnm.Print_Titles" localSheetId="1">'G01 - Zařízení silnoproud...'!$118:$118</definedName>
    <definedName name="_xlnm.Print_Titles" localSheetId="2">'G11 - Zařízení silnoproud...'!$117:$117</definedName>
    <definedName name="_xlnm.Print_Titles" localSheetId="3">'G21 - Zařízení silnoproud...'!$112:$112</definedName>
    <definedName name="_xlnm.Print_Titles" localSheetId="4">'G31 - Zařízení silnoproud...'!$122:$122</definedName>
    <definedName name="_xlnm.Print_Titles" localSheetId="5">'G32 - Zařízení silnoproud...'!$106:$106</definedName>
    <definedName name="_xlnm.Print_Titles" localSheetId="6">'H01 - Zařízení slaboproud...'!$90:$90</definedName>
    <definedName name="_xlnm.Print_Titles" localSheetId="7">'H11 - Zařízení slaboproud...'!$98:$98</definedName>
    <definedName name="_xlnm.Print_Titles" localSheetId="8">'H21 - Zařízení slaboproud...'!$97:$97</definedName>
    <definedName name="_xlnm.Print_Titles" localSheetId="9">'H31 - Zařízení slaboproud...'!$106:$106</definedName>
    <definedName name="_xlnm.Print_Titles" localSheetId="0">'Rekapitulace stavby'!$49:$49</definedName>
    <definedName name="_xlnm.Print_Area" localSheetId="1">'G01 - Zařízení silnoproud...'!$C$4:$J$36,'G01 - Zařízení silnoproud...'!$C$42:$J$100,'G01 - Zařízení silnoproud...'!$C$106:$K$266</definedName>
    <definedName name="_xlnm.Print_Area" localSheetId="2">'G11 - Zařízení silnoproud...'!$C$4:$J$36,'G11 - Zařízení silnoproud...'!$C$42:$J$99,'G11 - Zařízení silnoproud...'!$C$105:$K$266</definedName>
    <definedName name="_xlnm.Print_Area" localSheetId="3">'G21 - Zařízení silnoproud...'!$C$4:$J$36,'G21 - Zařízení silnoproud...'!$C$42:$J$94,'G21 - Zařízení silnoproud...'!$C$100:$K$233</definedName>
    <definedName name="_xlnm.Print_Area" localSheetId="4">'G31 - Zařízení silnoproud...'!$C$4:$J$36,'G31 - Zařízení silnoproud...'!$C$42:$J$104,'G31 - Zařízení silnoproud...'!$C$110:$K$284</definedName>
    <definedName name="_xlnm.Print_Area" localSheetId="5">'G32 - Zařízení silnoproud...'!$C$4:$J$36,'G32 - Zařízení silnoproud...'!$C$42:$J$88,'G32 - Zařízení silnoproud...'!$C$94:$K$227</definedName>
    <definedName name="_xlnm.Print_Area" localSheetId="6">'H01 - Zařízení slaboproud...'!$C$4:$J$36,'H01 - Zařízení slaboproud...'!$C$42:$J$72,'H01 - Zařízení slaboproud...'!$C$78:$K$129</definedName>
    <definedName name="_xlnm.Print_Area" localSheetId="7">'H11 - Zařízení slaboproud...'!$C$4:$J$36,'H11 - Zařízení slaboproud...'!$C$42:$J$80,'H11 - Zařízení slaboproud...'!$C$86:$K$168</definedName>
    <definedName name="_xlnm.Print_Area" localSheetId="8">'H21 - Zařízení slaboproud...'!$C$4:$J$36,'H21 - Zařízení slaboproud...'!$C$42:$J$79,'H21 - Zařízení slaboproud...'!$C$85:$K$160</definedName>
    <definedName name="_xlnm.Print_Area" localSheetId="9">'H31 - Zařízení slaboproud...'!$C$4:$J$36,'H31 - Zařízení slaboproud...'!$C$42:$J$88,'H31 - Zařízení slaboproud...'!$C$94:$K$215</definedName>
    <definedName name="_xlnm.Print_Area" localSheetId="10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stavby'!$C$39:$AQ$61</definedName>
  </definedNames>
  <calcPr calcId="162913"/>
</workbook>
</file>

<file path=xl/calcChain.xml><?xml version="1.0" encoding="utf-8"?>
<calcChain xmlns="http://schemas.openxmlformats.org/spreadsheetml/2006/main">
  <c r="J109" i="10" l="1"/>
  <c r="AY60" i="1"/>
  <c r="AX60" i="1"/>
  <c r="BI215" i="10"/>
  <c r="BH215" i="10"/>
  <c r="BG215" i="10"/>
  <c r="BF215" i="10"/>
  <c r="T215" i="10"/>
  <c r="T214" i="10" s="1"/>
  <c r="R215" i="10"/>
  <c r="R214" i="10" s="1"/>
  <c r="P215" i="10"/>
  <c r="P214" i="10" s="1"/>
  <c r="BK215" i="10"/>
  <c r="BK214" i="10" s="1"/>
  <c r="J214" i="10" s="1"/>
  <c r="J87" i="10" s="1"/>
  <c r="J215" i="10"/>
  <c r="BE215" i="10" s="1"/>
  <c r="BI213" i="10"/>
  <c r="BH213" i="10"/>
  <c r="BG213" i="10"/>
  <c r="BF213" i="10"/>
  <c r="T213" i="10"/>
  <c r="T212" i="10" s="1"/>
  <c r="R213" i="10"/>
  <c r="R212" i="10" s="1"/>
  <c r="R211" i="10" s="1"/>
  <c r="P213" i="10"/>
  <c r="P212" i="10" s="1"/>
  <c r="P211" i="10" s="1"/>
  <c r="BK213" i="10"/>
  <c r="BK212" i="10" s="1"/>
  <c r="J213" i="10"/>
  <c r="BE213" i="10" s="1"/>
  <c r="BI209" i="10"/>
  <c r="BH209" i="10"/>
  <c r="BG209" i="10"/>
  <c r="BF209" i="10"/>
  <c r="T209" i="10"/>
  <c r="T208" i="10" s="1"/>
  <c r="R209" i="10"/>
  <c r="R208" i="10" s="1"/>
  <c r="P209" i="10"/>
  <c r="P208" i="10" s="1"/>
  <c r="BK209" i="10"/>
  <c r="BK208" i="10" s="1"/>
  <c r="J208" i="10" s="1"/>
  <c r="J84" i="10" s="1"/>
  <c r="J209" i="10"/>
  <c r="BE209" i="10" s="1"/>
  <c r="BI206" i="10"/>
  <c r="BH206" i="10"/>
  <c r="BG206" i="10"/>
  <c r="BF206" i="10"/>
  <c r="T206" i="10"/>
  <c r="T205" i="10" s="1"/>
  <c r="R206" i="10"/>
  <c r="R205" i="10" s="1"/>
  <c r="P206" i="10"/>
  <c r="P205" i="10" s="1"/>
  <c r="BK206" i="10"/>
  <c r="BK205" i="10" s="1"/>
  <c r="J205" i="10" s="1"/>
  <c r="J83" i="10" s="1"/>
  <c r="J206" i="10"/>
  <c r="BE206" i="10" s="1"/>
  <c r="BI203" i="10"/>
  <c r="BH203" i="10"/>
  <c r="BG203" i="10"/>
  <c r="BF203" i="10"/>
  <c r="BE203" i="10"/>
  <c r="T203" i="10"/>
  <c r="T202" i="10" s="1"/>
  <c r="R203" i="10"/>
  <c r="R202" i="10" s="1"/>
  <c r="P203" i="10"/>
  <c r="P202" i="10" s="1"/>
  <c r="BK203" i="10"/>
  <c r="BK202" i="10" s="1"/>
  <c r="J202" i="10" s="1"/>
  <c r="J82" i="10" s="1"/>
  <c r="J203" i="10"/>
  <c r="BI201" i="10"/>
  <c r="BH201" i="10"/>
  <c r="BG201" i="10"/>
  <c r="BF201" i="10"/>
  <c r="T201" i="10"/>
  <c r="R201" i="10"/>
  <c r="P201" i="10"/>
  <c r="BK201" i="10"/>
  <c r="J201" i="10"/>
  <c r="BE201" i="10" s="1"/>
  <c r="BI200" i="10"/>
  <c r="BH200" i="10"/>
  <c r="BG200" i="10"/>
  <c r="BF200" i="10"/>
  <c r="T200" i="10"/>
  <c r="R200" i="10"/>
  <c r="P200" i="10"/>
  <c r="BK200" i="10"/>
  <c r="J200" i="10"/>
  <c r="BE200" i="10" s="1"/>
  <c r="BI199" i="10"/>
  <c r="BH199" i="10"/>
  <c r="BG199" i="10"/>
  <c r="BF199" i="10"/>
  <c r="BE199" i="10"/>
  <c r="T199" i="10"/>
  <c r="R199" i="10"/>
  <c r="P199" i="10"/>
  <c r="BK199" i="10"/>
  <c r="J199" i="10"/>
  <c r="BI198" i="10"/>
  <c r="BH198" i="10"/>
  <c r="BG198" i="10"/>
  <c r="BF198" i="10"/>
  <c r="T198" i="10"/>
  <c r="R198" i="10"/>
  <c r="P198" i="10"/>
  <c r="BK198" i="10"/>
  <c r="J198" i="10"/>
  <c r="BE198" i="10" s="1"/>
  <c r="BI197" i="10"/>
  <c r="BH197" i="10"/>
  <c r="BG197" i="10"/>
  <c r="BF197" i="10"/>
  <c r="BE197" i="10"/>
  <c r="T197" i="10"/>
  <c r="R197" i="10"/>
  <c r="P197" i="10"/>
  <c r="BK197" i="10"/>
  <c r="J197" i="10"/>
  <c r="BI196" i="10"/>
  <c r="BH196" i="10"/>
  <c r="BG196" i="10"/>
  <c r="BF196" i="10"/>
  <c r="BE196" i="10"/>
  <c r="T196" i="10"/>
  <c r="R196" i="10"/>
  <c r="P196" i="10"/>
  <c r="BK196" i="10"/>
  <c r="J196" i="10"/>
  <c r="BI195" i="10"/>
  <c r="BH195" i="10"/>
  <c r="BG195" i="10"/>
  <c r="BF195" i="10"/>
  <c r="BE195" i="10"/>
  <c r="T195" i="10"/>
  <c r="R195" i="10"/>
  <c r="P195" i="10"/>
  <c r="BK195" i="10"/>
  <c r="J195" i="10"/>
  <c r="BI194" i="10"/>
  <c r="BH194" i="10"/>
  <c r="BG194" i="10"/>
  <c r="BF194" i="10"/>
  <c r="BE194" i="10"/>
  <c r="T194" i="10"/>
  <c r="R194" i="10"/>
  <c r="P194" i="10"/>
  <c r="BK194" i="10"/>
  <c r="J194" i="10"/>
  <c r="BI193" i="10"/>
  <c r="BH193" i="10"/>
  <c r="BG193" i="10"/>
  <c r="BF193" i="10"/>
  <c r="BE193" i="10"/>
  <c r="T193" i="10"/>
  <c r="R193" i="10"/>
  <c r="P193" i="10"/>
  <c r="BK193" i="10"/>
  <c r="J193" i="10"/>
  <c r="BI192" i="10"/>
  <c r="BH192" i="10"/>
  <c r="BG192" i="10"/>
  <c r="BF192" i="10"/>
  <c r="BE192" i="10"/>
  <c r="T192" i="10"/>
  <c r="T191" i="10" s="1"/>
  <c r="R192" i="10"/>
  <c r="R191" i="10" s="1"/>
  <c r="P192" i="10"/>
  <c r="P191" i="10" s="1"/>
  <c r="BK192" i="10"/>
  <c r="BK191" i="10" s="1"/>
  <c r="J191" i="10" s="1"/>
  <c r="J81" i="10" s="1"/>
  <c r="J192" i="10"/>
  <c r="BI190" i="10"/>
  <c r="BH190" i="10"/>
  <c r="BG190" i="10"/>
  <c r="BF190" i="10"/>
  <c r="BE190" i="10"/>
  <c r="T190" i="10"/>
  <c r="T189" i="10" s="1"/>
  <c r="R190" i="10"/>
  <c r="R189" i="10" s="1"/>
  <c r="P190" i="10"/>
  <c r="P189" i="10" s="1"/>
  <c r="BK190" i="10"/>
  <c r="BK189" i="10" s="1"/>
  <c r="J189" i="10" s="1"/>
  <c r="J80" i="10" s="1"/>
  <c r="J190" i="10"/>
  <c r="BI188" i="10"/>
  <c r="BH188" i="10"/>
  <c r="BG188" i="10"/>
  <c r="BF188" i="10"/>
  <c r="BE188" i="10"/>
  <c r="T188" i="10"/>
  <c r="R188" i="10"/>
  <c r="P188" i="10"/>
  <c r="BK188" i="10"/>
  <c r="J188" i="10"/>
  <c r="BI187" i="10"/>
  <c r="BH187" i="10"/>
  <c r="BG187" i="10"/>
  <c r="BF187" i="10"/>
  <c r="BE187" i="10"/>
  <c r="T187" i="10"/>
  <c r="T186" i="10" s="1"/>
  <c r="T185" i="10" s="1"/>
  <c r="R187" i="10"/>
  <c r="R186" i="10" s="1"/>
  <c r="P187" i="10"/>
  <c r="P186" i="10" s="1"/>
  <c r="BK187" i="10"/>
  <c r="BK186" i="10" s="1"/>
  <c r="J187" i="10"/>
  <c r="BI183" i="10"/>
  <c r="BH183" i="10"/>
  <c r="BG183" i="10"/>
  <c r="BF183" i="10"/>
  <c r="BE183" i="10"/>
  <c r="T183" i="10"/>
  <c r="T182" i="10" s="1"/>
  <c r="R183" i="10"/>
  <c r="R182" i="10" s="1"/>
  <c r="P183" i="10"/>
  <c r="P182" i="10" s="1"/>
  <c r="BK183" i="10"/>
  <c r="BK182" i="10" s="1"/>
  <c r="J182" i="10" s="1"/>
  <c r="J77" i="10" s="1"/>
  <c r="J183" i="10"/>
  <c r="BI181" i="10"/>
  <c r="BH181" i="10"/>
  <c r="BG181" i="10"/>
  <c r="BF181" i="10"/>
  <c r="BE181" i="10"/>
  <c r="T181" i="10"/>
  <c r="R181" i="10"/>
  <c r="P181" i="10"/>
  <c r="BK181" i="10"/>
  <c r="J181" i="10"/>
  <c r="BI180" i="10"/>
  <c r="BH180" i="10"/>
  <c r="BG180" i="10"/>
  <c r="BF180" i="10"/>
  <c r="T180" i="10"/>
  <c r="T179" i="10" s="1"/>
  <c r="R180" i="10"/>
  <c r="R179" i="10" s="1"/>
  <c r="P180" i="10"/>
  <c r="P179" i="10" s="1"/>
  <c r="BK180" i="10"/>
  <c r="BK179" i="10" s="1"/>
  <c r="J179" i="10" s="1"/>
  <c r="J76" i="10" s="1"/>
  <c r="J180" i="10"/>
  <c r="BE180" i="10" s="1"/>
  <c r="BI178" i="10"/>
  <c r="BH178" i="10"/>
  <c r="BG178" i="10"/>
  <c r="BF178" i="10"/>
  <c r="BE178" i="10"/>
  <c r="T178" i="10"/>
  <c r="R178" i="10"/>
  <c r="P178" i="10"/>
  <c r="BK178" i="10"/>
  <c r="J178" i="10"/>
  <c r="BI177" i="10"/>
  <c r="BH177" i="10"/>
  <c r="BG177" i="10"/>
  <c r="BF177" i="10"/>
  <c r="BE177" i="10"/>
  <c r="T177" i="10"/>
  <c r="T176" i="10" s="1"/>
  <c r="R177" i="10"/>
  <c r="R176" i="10" s="1"/>
  <c r="P177" i="10"/>
  <c r="P176" i="10" s="1"/>
  <c r="BK177" i="10"/>
  <c r="BK176" i="10" s="1"/>
  <c r="J176" i="10" s="1"/>
  <c r="J75" i="10" s="1"/>
  <c r="J177" i="10"/>
  <c r="BI175" i="10"/>
  <c r="BH175" i="10"/>
  <c r="BG175" i="10"/>
  <c r="BF175" i="10"/>
  <c r="T175" i="10"/>
  <c r="R175" i="10"/>
  <c r="P175" i="10"/>
  <c r="BK175" i="10"/>
  <c r="J175" i="10"/>
  <c r="BE175" i="10" s="1"/>
  <c r="BI174" i="10"/>
  <c r="BH174" i="10"/>
  <c r="BG174" i="10"/>
  <c r="BF174" i="10"/>
  <c r="BE174" i="10"/>
  <c r="T174" i="10"/>
  <c r="R174" i="10"/>
  <c r="P174" i="10"/>
  <c r="BK174" i="10"/>
  <c r="J174" i="10"/>
  <c r="BI173" i="10"/>
  <c r="BH173" i="10"/>
  <c r="BG173" i="10"/>
  <c r="BF173" i="10"/>
  <c r="T173" i="10"/>
  <c r="T172" i="10" s="1"/>
  <c r="R173" i="10"/>
  <c r="R172" i="10" s="1"/>
  <c r="P173" i="10"/>
  <c r="P172" i="10" s="1"/>
  <c r="BK173" i="10"/>
  <c r="BK172" i="10" s="1"/>
  <c r="J172" i="10" s="1"/>
  <c r="J74" i="10" s="1"/>
  <c r="J173" i="10"/>
  <c r="BE173" i="10" s="1"/>
  <c r="BI171" i="10"/>
  <c r="BH171" i="10"/>
  <c r="BG171" i="10"/>
  <c r="BF171" i="10"/>
  <c r="T171" i="10"/>
  <c r="R171" i="10"/>
  <c r="P171" i="10"/>
  <c r="BK171" i="10"/>
  <c r="J171" i="10"/>
  <c r="BE171" i="10" s="1"/>
  <c r="BI170" i="10"/>
  <c r="BH170" i="10"/>
  <c r="BG170" i="10"/>
  <c r="BF170" i="10"/>
  <c r="BE170" i="10"/>
  <c r="T170" i="10"/>
  <c r="T169" i="10" s="1"/>
  <c r="R170" i="10"/>
  <c r="R169" i="10" s="1"/>
  <c r="P170" i="10"/>
  <c r="P169" i="10" s="1"/>
  <c r="BK170" i="10"/>
  <c r="BK169" i="10" s="1"/>
  <c r="J169" i="10" s="1"/>
  <c r="J73" i="10" s="1"/>
  <c r="J170" i="10"/>
  <c r="BI168" i="10"/>
  <c r="BH168" i="10"/>
  <c r="BG168" i="10"/>
  <c r="BF168" i="10"/>
  <c r="T168" i="10"/>
  <c r="T167" i="10" s="1"/>
  <c r="R168" i="10"/>
  <c r="R167" i="10" s="1"/>
  <c r="P168" i="10"/>
  <c r="P167" i="10" s="1"/>
  <c r="BK168" i="10"/>
  <c r="BK167" i="10" s="1"/>
  <c r="J167" i="10" s="1"/>
  <c r="J72" i="10" s="1"/>
  <c r="J168" i="10"/>
  <c r="BE168" i="10" s="1"/>
  <c r="BI166" i="10"/>
  <c r="BH166" i="10"/>
  <c r="BG166" i="10"/>
  <c r="BF166" i="10"/>
  <c r="T166" i="10"/>
  <c r="R166" i="10"/>
  <c r="P166" i="10"/>
  <c r="BK166" i="10"/>
  <c r="J166" i="10"/>
  <c r="BE166" i="10" s="1"/>
  <c r="BI165" i="10"/>
  <c r="BH165" i="10"/>
  <c r="BG165" i="10"/>
  <c r="BF165" i="10"/>
  <c r="BE165" i="10"/>
  <c r="T165" i="10"/>
  <c r="R165" i="10"/>
  <c r="P165" i="10"/>
  <c r="BK165" i="10"/>
  <c r="J165" i="10"/>
  <c r="BI164" i="10"/>
  <c r="BH164" i="10"/>
  <c r="BG164" i="10"/>
  <c r="BF164" i="10"/>
  <c r="BE164" i="10"/>
  <c r="T164" i="10"/>
  <c r="R164" i="10"/>
  <c r="P164" i="10"/>
  <c r="BK164" i="10"/>
  <c r="J164" i="10"/>
  <c r="BI163" i="10"/>
  <c r="BH163" i="10"/>
  <c r="BG163" i="10"/>
  <c r="BF163" i="10"/>
  <c r="BE163" i="10"/>
  <c r="T163" i="10"/>
  <c r="R163" i="10"/>
  <c r="P163" i="10"/>
  <c r="BK163" i="10"/>
  <c r="J163" i="10"/>
  <c r="BI162" i="10"/>
  <c r="BH162" i="10"/>
  <c r="BG162" i="10"/>
  <c r="BF162" i="10"/>
  <c r="BE162" i="10"/>
  <c r="T162" i="10"/>
  <c r="R162" i="10"/>
  <c r="P162" i="10"/>
  <c r="BK162" i="10"/>
  <c r="J162" i="10"/>
  <c r="BI161" i="10"/>
  <c r="BH161" i="10"/>
  <c r="BG161" i="10"/>
  <c r="BF161" i="10"/>
  <c r="BE161" i="10"/>
  <c r="T161" i="10"/>
  <c r="T160" i="10" s="1"/>
  <c r="R161" i="10"/>
  <c r="R160" i="10" s="1"/>
  <c r="P161" i="10"/>
  <c r="P160" i="10" s="1"/>
  <c r="BK161" i="10"/>
  <c r="BK160" i="10" s="1"/>
  <c r="J160" i="10" s="1"/>
  <c r="J71" i="10" s="1"/>
  <c r="J161" i="10"/>
  <c r="BI159" i="10"/>
  <c r="BH159" i="10"/>
  <c r="BG159" i="10"/>
  <c r="BF159" i="10"/>
  <c r="T159" i="10"/>
  <c r="R159" i="10"/>
  <c r="P159" i="10"/>
  <c r="BK159" i="10"/>
  <c r="J159" i="10"/>
  <c r="BE159" i="10" s="1"/>
  <c r="BI158" i="10"/>
  <c r="BH158" i="10"/>
  <c r="BG158" i="10"/>
  <c r="BF158" i="10"/>
  <c r="T158" i="10"/>
  <c r="R158" i="10"/>
  <c r="P158" i="10"/>
  <c r="BK158" i="10"/>
  <c r="J158" i="10"/>
  <c r="BE158" i="10" s="1"/>
  <c r="BI157" i="10"/>
  <c r="BH157" i="10"/>
  <c r="BG157" i="10"/>
  <c r="BF157" i="10"/>
  <c r="BE157" i="10"/>
  <c r="T157" i="10"/>
  <c r="R157" i="10"/>
  <c r="P157" i="10"/>
  <c r="BK157" i="10"/>
  <c r="J157" i="10"/>
  <c r="BI156" i="10"/>
  <c r="BH156" i="10"/>
  <c r="BG156" i="10"/>
  <c r="BF156" i="10"/>
  <c r="BE156" i="10"/>
  <c r="T156" i="10"/>
  <c r="R156" i="10"/>
  <c r="P156" i="10"/>
  <c r="BK156" i="10"/>
  <c r="J156" i="10"/>
  <c r="BI155" i="10"/>
  <c r="BH155" i="10"/>
  <c r="BG155" i="10"/>
  <c r="BF155" i="10"/>
  <c r="BE155" i="10"/>
  <c r="T155" i="10"/>
  <c r="R155" i="10"/>
  <c r="P155" i="10"/>
  <c r="BK155" i="10"/>
  <c r="J155" i="10"/>
  <c r="BI154" i="10"/>
  <c r="BH154" i="10"/>
  <c r="BG154" i="10"/>
  <c r="BF154" i="10"/>
  <c r="BE154" i="10"/>
  <c r="T154" i="10"/>
  <c r="T153" i="10" s="1"/>
  <c r="R154" i="10"/>
  <c r="R153" i="10" s="1"/>
  <c r="P154" i="10"/>
  <c r="P153" i="10" s="1"/>
  <c r="BK154" i="10"/>
  <c r="BK153" i="10" s="1"/>
  <c r="J153" i="10" s="1"/>
  <c r="J70" i="10" s="1"/>
  <c r="J154" i="10"/>
  <c r="BI152" i="10"/>
  <c r="BH152" i="10"/>
  <c r="BG152" i="10"/>
  <c r="BF152" i="10"/>
  <c r="T152" i="10"/>
  <c r="R152" i="10"/>
  <c r="P152" i="10"/>
  <c r="BK152" i="10"/>
  <c r="J152" i="10"/>
  <c r="BE152" i="10" s="1"/>
  <c r="BI151" i="10"/>
  <c r="BH151" i="10"/>
  <c r="BG151" i="10"/>
  <c r="BF151" i="10"/>
  <c r="T151" i="10"/>
  <c r="R151" i="10"/>
  <c r="P151" i="10"/>
  <c r="BK151" i="10"/>
  <c r="J151" i="10"/>
  <c r="BE151" i="10" s="1"/>
  <c r="BI150" i="10"/>
  <c r="BH150" i="10"/>
  <c r="BG150" i="10"/>
  <c r="BF150" i="10"/>
  <c r="BE150" i="10"/>
  <c r="T150" i="10"/>
  <c r="R150" i="10"/>
  <c r="P150" i="10"/>
  <c r="BK150" i="10"/>
  <c r="J150" i="10"/>
  <c r="BI149" i="10"/>
  <c r="BH149" i="10"/>
  <c r="BG149" i="10"/>
  <c r="BF149" i="10"/>
  <c r="T149" i="10"/>
  <c r="R149" i="10"/>
  <c r="P149" i="10"/>
  <c r="BK149" i="10"/>
  <c r="J149" i="10"/>
  <c r="BE149" i="10" s="1"/>
  <c r="BI148" i="10"/>
  <c r="BH148" i="10"/>
  <c r="BG148" i="10"/>
  <c r="BF148" i="10"/>
  <c r="BE148" i="10"/>
  <c r="T148" i="10"/>
  <c r="R148" i="10"/>
  <c r="P148" i="10"/>
  <c r="BK148" i="10"/>
  <c r="J148" i="10"/>
  <c r="BI147" i="10"/>
  <c r="BH147" i="10"/>
  <c r="BG147" i="10"/>
  <c r="BF147" i="10"/>
  <c r="T147" i="10"/>
  <c r="T146" i="10" s="1"/>
  <c r="R147" i="10"/>
  <c r="R146" i="10" s="1"/>
  <c r="P147" i="10"/>
  <c r="P146" i="10" s="1"/>
  <c r="BK147" i="10"/>
  <c r="BK146" i="10" s="1"/>
  <c r="J146" i="10" s="1"/>
  <c r="J69" i="10" s="1"/>
  <c r="J147" i="10"/>
  <c r="BE147" i="10" s="1"/>
  <c r="BI145" i="10"/>
  <c r="BH145" i="10"/>
  <c r="BG145" i="10"/>
  <c r="BF145" i="10"/>
  <c r="BE145" i="10"/>
  <c r="T145" i="10"/>
  <c r="R145" i="10"/>
  <c r="P145" i="10"/>
  <c r="BK145" i="10"/>
  <c r="J145" i="10"/>
  <c r="BI144" i="10"/>
  <c r="BH144" i="10"/>
  <c r="BG144" i="10"/>
  <c r="BF144" i="10"/>
  <c r="BE144" i="10"/>
  <c r="T144" i="10"/>
  <c r="R144" i="10"/>
  <c r="P144" i="10"/>
  <c r="BK144" i="10"/>
  <c r="J144" i="10"/>
  <c r="BI143" i="10"/>
  <c r="BH143" i="10"/>
  <c r="BG143" i="10"/>
  <c r="BF143" i="10"/>
  <c r="BE143" i="10"/>
  <c r="T143" i="10"/>
  <c r="R143" i="10"/>
  <c r="P143" i="10"/>
  <c r="BK143" i="10"/>
  <c r="J143" i="10"/>
  <c r="BI142" i="10"/>
  <c r="BH142" i="10"/>
  <c r="BG142" i="10"/>
  <c r="BF142" i="10"/>
  <c r="BE142" i="10"/>
  <c r="T142" i="10"/>
  <c r="R142" i="10"/>
  <c r="P142" i="10"/>
  <c r="BK142" i="10"/>
  <c r="J142" i="10"/>
  <c r="BI141" i="10"/>
  <c r="BH141" i="10"/>
  <c r="BG141" i="10"/>
  <c r="BF141" i="10"/>
  <c r="BE141" i="10"/>
  <c r="T141" i="10"/>
  <c r="R141" i="10"/>
  <c r="P141" i="10"/>
  <c r="BK141" i="10"/>
  <c r="J141" i="10"/>
  <c r="BI140" i="10"/>
  <c r="BH140" i="10"/>
  <c r="BG140" i="10"/>
  <c r="BF140" i="10"/>
  <c r="BE140" i="10"/>
  <c r="T140" i="10"/>
  <c r="T139" i="10" s="1"/>
  <c r="R140" i="10"/>
  <c r="R139" i="10" s="1"/>
  <c r="P140" i="10"/>
  <c r="P139" i="10" s="1"/>
  <c r="BK140" i="10"/>
  <c r="BK139" i="10" s="1"/>
  <c r="J139" i="10" s="1"/>
  <c r="J68" i="10" s="1"/>
  <c r="J140" i="10"/>
  <c r="BI138" i="10"/>
  <c r="BH138" i="10"/>
  <c r="BG138" i="10"/>
  <c r="BF138" i="10"/>
  <c r="T138" i="10"/>
  <c r="R138" i="10"/>
  <c r="P138" i="10"/>
  <c r="BK138" i="10"/>
  <c r="J138" i="10"/>
  <c r="BE138" i="10" s="1"/>
  <c r="BI137" i="10"/>
  <c r="BH137" i="10"/>
  <c r="BG137" i="10"/>
  <c r="BF137" i="10"/>
  <c r="BE137" i="10"/>
  <c r="T137" i="10"/>
  <c r="T136" i="10" s="1"/>
  <c r="R137" i="10"/>
  <c r="R136" i="10" s="1"/>
  <c r="P137" i="10"/>
  <c r="P136" i="10" s="1"/>
  <c r="BK137" i="10"/>
  <c r="BK136" i="10" s="1"/>
  <c r="J136" i="10" s="1"/>
  <c r="J67" i="10" s="1"/>
  <c r="J137" i="10"/>
  <c r="BI135" i="10"/>
  <c r="BH135" i="10"/>
  <c r="BG135" i="10"/>
  <c r="BF135" i="10"/>
  <c r="BE135" i="10"/>
  <c r="T135" i="10"/>
  <c r="R135" i="10"/>
  <c r="P135" i="10"/>
  <c r="BK135" i="10"/>
  <c r="J135" i="10"/>
  <c r="BI134" i="10"/>
  <c r="BH134" i="10"/>
  <c r="BG134" i="10"/>
  <c r="BF134" i="10"/>
  <c r="BE134" i="10"/>
  <c r="T134" i="10"/>
  <c r="T133" i="10" s="1"/>
  <c r="R134" i="10"/>
  <c r="R133" i="10" s="1"/>
  <c r="P134" i="10"/>
  <c r="P133" i="10" s="1"/>
  <c r="BK134" i="10"/>
  <c r="BK133" i="10" s="1"/>
  <c r="J133" i="10" s="1"/>
  <c r="J66" i="10" s="1"/>
  <c r="J134" i="10"/>
  <c r="BI132" i="10"/>
  <c r="BH132" i="10"/>
  <c r="BG132" i="10"/>
  <c r="BF132" i="10"/>
  <c r="T132" i="10"/>
  <c r="R132" i="10"/>
  <c r="P132" i="10"/>
  <c r="BK132" i="10"/>
  <c r="J132" i="10"/>
  <c r="BE132" i="10" s="1"/>
  <c r="BI131" i="10"/>
  <c r="BH131" i="10"/>
  <c r="BG131" i="10"/>
  <c r="BF131" i="10"/>
  <c r="T131" i="10"/>
  <c r="R131" i="10"/>
  <c r="P131" i="10"/>
  <c r="BK131" i="10"/>
  <c r="J131" i="10"/>
  <c r="BE131" i="10" s="1"/>
  <c r="BI130" i="10"/>
  <c r="BH130" i="10"/>
  <c r="BG130" i="10"/>
  <c r="BF130" i="10"/>
  <c r="BE130" i="10"/>
  <c r="T130" i="10"/>
  <c r="T129" i="10" s="1"/>
  <c r="R130" i="10"/>
  <c r="R129" i="10" s="1"/>
  <c r="P130" i="10"/>
  <c r="P129" i="10" s="1"/>
  <c r="BK130" i="10"/>
  <c r="BK129" i="10" s="1"/>
  <c r="J129" i="10" s="1"/>
  <c r="J65" i="10" s="1"/>
  <c r="J130" i="10"/>
  <c r="BI128" i="10"/>
  <c r="BH128" i="10"/>
  <c r="BG128" i="10"/>
  <c r="BF128" i="10"/>
  <c r="BE128" i="10"/>
  <c r="T128" i="10"/>
  <c r="R128" i="10"/>
  <c r="P128" i="10"/>
  <c r="BK128" i="10"/>
  <c r="J128" i="10"/>
  <c r="BI127" i="10"/>
  <c r="BH127" i="10"/>
  <c r="BG127" i="10"/>
  <c r="BF127" i="10"/>
  <c r="BE127" i="10"/>
  <c r="T127" i="10"/>
  <c r="T126" i="10" s="1"/>
  <c r="R127" i="10"/>
  <c r="R126" i="10" s="1"/>
  <c r="P127" i="10"/>
  <c r="P126" i="10" s="1"/>
  <c r="BK127" i="10"/>
  <c r="BK126" i="10" s="1"/>
  <c r="J126" i="10" s="1"/>
  <c r="J64" i="10" s="1"/>
  <c r="J127" i="10"/>
  <c r="BI125" i="10"/>
  <c r="BH125" i="10"/>
  <c r="BG125" i="10"/>
  <c r="BF125" i="10"/>
  <c r="BE125" i="10"/>
  <c r="T125" i="10"/>
  <c r="R125" i="10"/>
  <c r="P125" i="10"/>
  <c r="BK125" i="10"/>
  <c r="J125" i="10"/>
  <c r="BI124" i="10"/>
  <c r="BH124" i="10"/>
  <c r="BG124" i="10"/>
  <c r="BF124" i="10"/>
  <c r="T124" i="10"/>
  <c r="T123" i="10" s="1"/>
  <c r="R124" i="10"/>
  <c r="R123" i="10" s="1"/>
  <c r="P124" i="10"/>
  <c r="P123" i="10" s="1"/>
  <c r="BK124" i="10"/>
  <c r="BK123" i="10" s="1"/>
  <c r="J123" i="10" s="1"/>
  <c r="J63" i="10" s="1"/>
  <c r="J124" i="10"/>
  <c r="BE124" i="10" s="1"/>
  <c r="BI122" i="10"/>
  <c r="BH122" i="10"/>
  <c r="BG122" i="10"/>
  <c r="BF122" i="10"/>
  <c r="BE122" i="10"/>
  <c r="T122" i="10"/>
  <c r="R122" i="10"/>
  <c r="P122" i="10"/>
  <c r="BK122" i="10"/>
  <c r="J122" i="10"/>
  <c r="BI121" i="10"/>
  <c r="BH121" i="10"/>
  <c r="BG121" i="10"/>
  <c r="BF121" i="10"/>
  <c r="BE121" i="10"/>
  <c r="T121" i="10"/>
  <c r="T120" i="10" s="1"/>
  <c r="R121" i="10"/>
  <c r="R120" i="10" s="1"/>
  <c r="P121" i="10"/>
  <c r="P120" i="10" s="1"/>
  <c r="BK121" i="10"/>
  <c r="BK120" i="10" s="1"/>
  <c r="J120" i="10" s="1"/>
  <c r="J62" i="10" s="1"/>
  <c r="J121" i="10"/>
  <c r="BI119" i="10"/>
  <c r="BH119" i="10"/>
  <c r="BG119" i="10"/>
  <c r="BF119" i="10"/>
  <c r="T119" i="10"/>
  <c r="R119" i="10"/>
  <c r="P119" i="10"/>
  <c r="BK119" i="10"/>
  <c r="J119" i="10"/>
  <c r="BE119" i="10" s="1"/>
  <c r="BI118" i="10"/>
  <c r="BH118" i="10"/>
  <c r="BG118" i="10"/>
  <c r="BF118" i="10"/>
  <c r="BE118" i="10"/>
  <c r="T118" i="10"/>
  <c r="T117" i="10" s="1"/>
  <c r="R118" i="10"/>
  <c r="R117" i="10" s="1"/>
  <c r="P118" i="10"/>
  <c r="P117" i="10" s="1"/>
  <c r="BK118" i="10"/>
  <c r="BK117" i="10" s="1"/>
  <c r="J117" i="10" s="1"/>
  <c r="J61" i="10" s="1"/>
  <c r="J118" i="10"/>
  <c r="BI116" i="10"/>
  <c r="BH116" i="10"/>
  <c r="BG116" i="10"/>
  <c r="BF116" i="10"/>
  <c r="BE116" i="10"/>
  <c r="T116" i="10"/>
  <c r="R116" i="10"/>
  <c r="P116" i="10"/>
  <c r="BK116" i="10"/>
  <c r="J116" i="10"/>
  <c r="BI114" i="10"/>
  <c r="BH114" i="10"/>
  <c r="BG114" i="10"/>
  <c r="BF114" i="10"/>
  <c r="BE114" i="10"/>
  <c r="T114" i="10"/>
  <c r="T113" i="10" s="1"/>
  <c r="R114" i="10"/>
  <c r="R113" i="10" s="1"/>
  <c r="P114" i="10"/>
  <c r="P113" i="10" s="1"/>
  <c r="BK114" i="10"/>
  <c r="BK113" i="10" s="1"/>
  <c r="J113" i="10" s="1"/>
  <c r="J60" i="10" s="1"/>
  <c r="J114" i="10"/>
  <c r="BI111" i="10"/>
  <c r="F34" i="10" s="1"/>
  <c r="BD60" i="1" s="1"/>
  <c r="BH111" i="10"/>
  <c r="F33" i="10" s="1"/>
  <c r="BC60" i="1" s="1"/>
  <c r="BG111" i="10"/>
  <c r="F32" i="10" s="1"/>
  <c r="BB60" i="1" s="1"/>
  <c r="BF111" i="10"/>
  <c r="J31" i="10" s="1"/>
  <c r="AW60" i="1" s="1"/>
  <c r="T111" i="10"/>
  <c r="T110" i="10" s="1"/>
  <c r="T108" i="10" s="1"/>
  <c r="R111" i="10"/>
  <c r="R110" i="10" s="1"/>
  <c r="P111" i="10"/>
  <c r="P110" i="10" s="1"/>
  <c r="BK111" i="10"/>
  <c r="BK110" i="10" s="1"/>
  <c r="J111" i="10"/>
  <c r="BE111" i="10" s="1"/>
  <c r="J58" i="10"/>
  <c r="F103" i="10"/>
  <c r="F101" i="10"/>
  <c r="E99" i="10"/>
  <c r="E97" i="10"/>
  <c r="J49" i="10"/>
  <c r="F49" i="10"/>
  <c r="E47" i="10"/>
  <c r="J21" i="10"/>
  <c r="E21" i="10"/>
  <c r="J51" i="10" s="1"/>
  <c r="J20" i="10"/>
  <c r="J18" i="10"/>
  <c r="E18" i="10"/>
  <c r="F52" i="10" s="1"/>
  <c r="J17" i="10"/>
  <c r="J15" i="10"/>
  <c r="E15" i="10"/>
  <c r="F51" i="10" s="1"/>
  <c r="J14" i="10"/>
  <c r="J12" i="10"/>
  <c r="J101" i="10" s="1"/>
  <c r="E7" i="10"/>
  <c r="E45" i="10" s="1"/>
  <c r="P156" i="9"/>
  <c r="T116" i="9"/>
  <c r="BK113" i="9"/>
  <c r="J113" i="9" s="1"/>
  <c r="J62" i="9" s="1"/>
  <c r="AY59" i="1"/>
  <c r="AX59" i="1"/>
  <c r="BI160" i="9"/>
  <c r="BH160" i="9"/>
  <c r="BG160" i="9"/>
  <c r="BF160" i="9"/>
  <c r="T160" i="9"/>
  <c r="T159" i="9" s="1"/>
  <c r="R160" i="9"/>
  <c r="R159" i="9" s="1"/>
  <c r="P160" i="9"/>
  <c r="P159" i="9" s="1"/>
  <c r="BK160" i="9"/>
  <c r="BK159" i="9" s="1"/>
  <c r="J159" i="9" s="1"/>
  <c r="J78" i="9" s="1"/>
  <c r="J160" i="9"/>
  <c r="BE160" i="9" s="1"/>
  <c r="BI158" i="9"/>
  <c r="BH158" i="9"/>
  <c r="BG158" i="9"/>
  <c r="BF158" i="9"/>
  <c r="BE158" i="9"/>
  <c r="T158" i="9"/>
  <c r="T157" i="9" s="1"/>
  <c r="R158" i="9"/>
  <c r="R157" i="9" s="1"/>
  <c r="R156" i="9" s="1"/>
  <c r="P158" i="9"/>
  <c r="P157" i="9" s="1"/>
  <c r="BK158" i="9"/>
  <c r="BK157" i="9" s="1"/>
  <c r="J157" i="9" s="1"/>
  <c r="J77" i="9" s="1"/>
  <c r="J158" i="9"/>
  <c r="BI154" i="9"/>
  <c r="BH154" i="9"/>
  <c r="BG154" i="9"/>
  <c r="BF154" i="9"/>
  <c r="BE154" i="9"/>
  <c r="T154" i="9"/>
  <c r="T153" i="9" s="1"/>
  <c r="R154" i="9"/>
  <c r="R153" i="9" s="1"/>
  <c r="P154" i="9"/>
  <c r="P153" i="9" s="1"/>
  <c r="BK154" i="9"/>
  <c r="BK153" i="9" s="1"/>
  <c r="J153" i="9" s="1"/>
  <c r="J154" i="9"/>
  <c r="J75" i="9"/>
  <c r="BI151" i="9"/>
  <c r="BH151" i="9"/>
  <c r="BG151" i="9"/>
  <c r="BF151" i="9"/>
  <c r="T151" i="9"/>
  <c r="T150" i="9" s="1"/>
  <c r="R151" i="9"/>
  <c r="R150" i="9" s="1"/>
  <c r="P151" i="9"/>
  <c r="P150" i="9" s="1"/>
  <c r="BK151" i="9"/>
  <c r="BK150" i="9" s="1"/>
  <c r="J150" i="9" s="1"/>
  <c r="J74" i="9" s="1"/>
  <c r="J151" i="9"/>
  <c r="BE151" i="9" s="1"/>
  <c r="BI148" i="9"/>
  <c r="BH148" i="9"/>
  <c r="BG148" i="9"/>
  <c r="BF148" i="9"/>
  <c r="BE148" i="9"/>
  <c r="T148" i="9"/>
  <c r="T147" i="9" s="1"/>
  <c r="R148" i="9"/>
  <c r="R147" i="9" s="1"/>
  <c r="P148" i="9"/>
  <c r="P147" i="9" s="1"/>
  <c r="BK148" i="9"/>
  <c r="BK147" i="9" s="1"/>
  <c r="J147" i="9" s="1"/>
  <c r="J73" i="9" s="1"/>
  <c r="J148" i="9"/>
  <c r="BI146" i="9"/>
  <c r="BH146" i="9"/>
  <c r="BG146" i="9"/>
  <c r="BF146" i="9"/>
  <c r="T146" i="9"/>
  <c r="T145" i="9" s="1"/>
  <c r="R146" i="9"/>
  <c r="R145" i="9" s="1"/>
  <c r="P146" i="9"/>
  <c r="P145" i="9" s="1"/>
  <c r="BK146" i="9"/>
  <c r="BK145" i="9" s="1"/>
  <c r="J145" i="9" s="1"/>
  <c r="J72" i="9" s="1"/>
  <c r="J146" i="9"/>
  <c r="BE146" i="9" s="1"/>
  <c r="BI144" i="9"/>
  <c r="BH144" i="9"/>
  <c r="BG144" i="9"/>
  <c r="BF144" i="9"/>
  <c r="BE144" i="9"/>
  <c r="T144" i="9"/>
  <c r="R144" i="9"/>
  <c r="P144" i="9"/>
  <c r="BK144" i="9"/>
  <c r="J144" i="9"/>
  <c r="BI143" i="9"/>
  <c r="BH143" i="9"/>
  <c r="BG143" i="9"/>
  <c r="BF143" i="9"/>
  <c r="BE143" i="9"/>
  <c r="T143" i="9"/>
  <c r="T142" i="9" s="1"/>
  <c r="R143" i="9"/>
  <c r="R142" i="9" s="1"/>
  <c r="R141" i="9" s="1"/>
  <c r="P143" i="9"/>
  <c r="P142" i="9" s="1"/>
  <c r="BK143" i="9"/>
  <c r="BK142" i="9" s="1"/>
  <c r="J142" i="9" s="1"/>
  <c r="J71" i="9" s="1"/>
  <c r="J143" i="9"/>
  <c r="BI139" i="9"/>
  <c r="BH139" i="9"/>
  <c r="BG139" i="9"/>
  <c r="BF139" i="9"/>
  <c r="BE139" i="9"/>
  <c r="T139" i="9"/>
  <c r="T138" i="9" s="1"/>
  <c r="R139" i="9"/>
  <c r="R138" i="9" s="1"/>
  <c r="P139" i="9"/>
  <c r="P138" i="9" s="1"/>
  <c r="BK139" i="9"/>
  <c r="BK138" i="9" s="1"/>
  <c r="J138" i="9" s="1"/>
  <c r="J69" i="9" s="1"/>
  <c r="J139" i="9"/>
  <c r="BI137" i="9"/>
  <c r="BH137" i="9"/>
  <c r="BG137" i="9"/>
  <c r="BF137" i="9"/>
  <c r="T137" i="9"/>
  <c r="R137" i="9"/>
  <c r="P137" i="9"/>
  <c r="BK137" i="9"/>
  <c r="J137" i="9"/>
  <c r="BE137" i="9" s="1"/>
  <c r="BI136" i="9"/>
  <c r="BH136" i="9"/>
  <c r="BG136" i="9"/>
  <c r="BF136" i="9"/>
  <c r="T136" i="9"/>
  <c r="R136" i="9"/>
  <c r="R135" i="9" s="1"/>
  <c r="P136" i="9"/>
  <c r="P135" i="9" s="1"/>
  <c r="BK136" i="9"/>
  <c r="BK135" i="9" s="1"/>
  <c r="J135" i="9" s="1"/>
  <c r="J68" i="9" s="1"/>
  <c r="J136" i="9"/>
  <c r="BE136" i="9" s="1"/>
  <c r="BI134" i="9"/>
  <c r="BH134" i="9"/>
  <c r="BG134" i="9"/>
  <c r="BF134" i="9"/>
  <c r="BE134" i="9"/>
  <c r="T134" i="9"/>
  <c r="R134" i="9"/>
  <c r="P134" i="9"/>
  <c r="BK134" i="9"/>
  <c r="J134" i="9"/>
  <c r="BI133" i="9"/>
  <c r="BH133" i="9"/>
  <c r="BG133" i="9"/>
  <c r="BF133" i="9"/>
  <c r="BE133" i="9"/>
  <c r="T133" i="9"/>
  <c r="T132" i="9" s="1"/>
  <c r="R133" i="9"/>
  <c r="R132" i="9" s="1"/>
  <c r="P133" i="9"/>
  <c r="P132" i="9" s="1"/>
  <c r="BK133" i="9"/>
  <c r="J133" i="9"/>
  <c r="BI131" i="9"/>
  <c r="BH131" i="9"/>
  <c r="BG131" i="9"/>
  <c r="BF131" i="9"/>
  <c r="T131" i="9"/>
  <c r="R131" i="9"/>
  <c r="P131" i="9"/>
  <c r="BK131" i="9"/>
  <c r="J131" i="9"/>
  <c r="BE131" i="9" s="1"/>
  <c r="BI130" i="9"/>
  <c r="BH130" i="9"/>
  <c r="BG130" i="9"/>
  <c r="BF130" i="9"/>
  <c r="T130" i="9"/>
  <c r="T128" i="9" s="1"/>
  <c r="R130" i="9"/>
  <c r="P130" i="9"/>
  <c r="BK130" i="9"/>
  <c r="J130" i="9"/>
  <c r="BE130" i="9" s="1"/>
  <c r="BI129" i="9"/>
  <c r="BH129" i="9"/>
  <c r="BG129" i="9"/>
  <c r="BF129" i="9"/>
  <c r="T129" i="9"/>
  <c r="R129" i="9"/>
  <c r="R128" i="9" s="1"/>
  <c r="P129" i="9"/>
  <c r="P128" i="9" s="1"/>
  <c r="BK129" i="9"/>
  <c r="BK128" i="9" s="1"/>
  <c r="J128" i="9" s="1"/>
  <c r="J66" i="9" s="1"/>
  <c r="J129" i="9"/>
  <c r="BE129" i="9" s="1"/>
  <c r="BI127" i="9"/>
  <c r="BH127" i="9"/>
  <c r="BG127" i="9"/>
  <c r="BF127" i="9"/>
  <c r="BE127" i="9"/>
  <c r="T127" i="9"/>
  <c r="R127" i="9"/>
  <c r="P127" i="9"/>
  <c r="BK127" i="9"/>
  <c r="J127" i="9"/>
  <c r="BI126" i="9"/>
  <c r="BH126" i="9"/>
  <c r="BG126" i="9"/>
  <c r="BF126" i="9"/>
  <c r="BE126" i="9"/>
  <c r="T126" i="9"/>
  <c r="T125" i="9" s="1"/>
  <c r="R126" i="9"/>
  <c r="R125" i="9" s="1"/>
  <c r="P126" i="9"/>
  <c r="P125" i="9" s="1"/>
  <c r="BK126" i="9"/>
  <c r="J126" i="9"/>
  <c r="BI124" i="9"/>
  <c r="BH124" i="9"/>
  <c r="BG124" i="9"/>
  <c r="BF124" i="9"/>
  <c r="T124" i="9"/>
  <c r="T123" i="9" s="1"/>
  <c r="R124" i="9"/>
  <c r="R123" i="9" s="1"/>
  <c r="P124" i="9"/>
  <c r="P123" i="9" s="1"/>
  <c r="BK124" i="9"/>
  <c r="BK123" i="9" s="1"/>
  <c r="J123" i="9" s="1"/>
  <c r="J64" i="9" s="1"/>
  <c r="J124" i="9"/>
  <c r="BE124" i="9" s="1"/>
  <c r="BI122" i="9"/>
  <c r="BH122" i="9"/>
  <c r="BG122" i="9"/>
  <c r="BF122" i="9"/>
  <c r="BE122" i="9"/>
  <c r="T122" i="9"/>
  <c r="R122" i="9"/>
  <c r="P122" i="9"/>
  <c r="BK122" i="9"/>
  <c r="J122" i="9"/>
  <c r="BI121" i="9"/>
  <c r="BH121" i="9"/>
  <c r="BG121" i="9"/>
  <c r="BF121" i="9"/>
  <c r="BE121" i="9"/>
  <c r="T121" i="9"/>
  <c r="R121" i="9"/>
  <c r="P121" i="9"/>
  <c r="BK121" i="9"/>
  <c r="J121" i="9"/>
  <c r="BI120" i="9"/>
  <c r="BH120" i="9"/>
  <c r="BG120" i="9"/>
  <c r="BF120" i="9"/>
  <c r="BE120" i="9"/>
  <c r="T120" i="9"/>
  <c r="R120" i="9"/>
  <c r="P120" i="9"/>
  <c r="BK120" i="9"/>
  <c r="J120" i="9"/>
  <c r="BI119" i="9"/>
  <c r="BH119" i="9"/>
  <c r="BG119" i="9"/>
  <c r="BF119" i="9"/>
  <c r="BE119" i="9"/>
  <c r="T119" i="9"/>
  <c r="R119" i="9"/>
  <c r="P119" i="9"/>
  <c r="BK119" i="9"/>
  <c r="J119" i="9"/>
  <c r="BI118" i="9"/>
  <c r="BH118" i="9"/>
  <c r="BG118" i="9"/>
  <c r="BF118" i="9"/>
  <c r="BE118" i="9"/>
  <c r="T118" i="9"/>
  <c r="R118" i="9"/>
  <c r="P118" i="9"/>
  <c r="BK118" i="9"/>
  <c r="J118" i="9"/>
  <c r="BI117" i="9"/>
  <c r="BH117" i="9"/>
  <c r="BG117" i="9"/>
  <c r="BF117" i="9"/>
  <c r="BE117" i="9"/>
  <c r="T117" i="9"/>
  <c r="R117" i="9"/>
  <c r="R116" i="9" s="1"/>
  <c r="P117" i="9"/>
  <c r="P116" i="9" s="1"/>
  <c r="BK117" i="9"/>
  <c r="BK116" i="9" s="1"/>
  <c r="J116" i="9" s="1"/>
  <c r="J63" i="9" s="1"/>
  <c r="J117" i="9"/>
  <c r="BI115" i="9"/>
  <c r="BH115" i="9"/>
  <c r="BG115" i="9"/>
  <c r="BF115" i="9"/>
  <c r="T115" i="9"/>
  <c r="R115" i="9"/>
  <c r="P115" i="9"/>
  <c r="BK115" i="9"/>
  <c r="J115" i="9"/>
  <c r="BE115" i="9" s="1"/>
  <c r="BI114" i="9"/>
  <c r="BH114" i="9"/>
  <c r="BG114" i="9"/>
  <c r="BF114" i="9"/>
  <c r="T114" i="9"/>
  <c r="T113" i="9" s="1"/>
  <c r="R114" i="9"/>
  <c r="R113" i="9" s="1"/>
  <c r="P114" i="9"/>
  <c r="P113" i="9" s="1"/>
  <c r="BK114" i="9"/>
  <c r="J114" i="9"/>
  <c r="BE114" i="9" s="1"/>
  <c r="BI112" i="9"/>
  <c r="BH112" i="9"/>
  <c r="BG112" i="9"/>
  <c r="BF112" i="9"/>
  <c r="BE112" i="9"/>
  <c r="T112" i="9"/>
  <c r="R112" i="9"/>
  <c r="P112" i="9"/>
  <c r="BK112" i="9"/>
  <c r="J112" i="9"/>
  <c r="BI111" i="9"/>
  <c r="BH111" i="9"/>
  <c r="BG111" i="9"/>
  <c r="BF111" i="9"/>
  <c r="BE111" i="9"/>
  <c r="T111" i="9"/>
  <c r="T110" i="9" s="1"/>
  <c r="R111" i="9"/>
  <c r="R110" i="9" s="1"/>
  <c r="P111" i="9"/>
  <c r="P110" i="9" s="1"/>
  <c r="BK111" i="9"/>
  <c r="BK110" i="9" s="1"/>
  <c r="J110" i="9" s="1"/>
  <c r="J61" i="9" s="1"/>
  <c r="J111" i="9"/>
  <c r="BI109" i="9"/>
  <c r="BH109" i="9"/>
  <c r="BG109" i="9"/>
  <c r="BF109" i="9"/>
  <c r="T109" i="9"/>
  <c r="R109" i="9"/>
  <c r="P109" i="9"/>
  <c r="BK109" i="9"/>
  <c r="J109" i="9"/>
  <c r="BE109" i="9" s="1"/>
  <c r="BI108" i="9"/>
  <c r="BH108" i="9"/>
  <c r="BG108" i="9"/>
  <c r="BF108" i="9"/>
  <c r="T108" i="9"/>
  <c r="T107" i="9" s="1"/>
  <c r="R108" i="9"/>
  <c r="R107" i="9" s="1"/>
  <c r="P108" i="9"/>
  <c r="P107" i="9" s="1"/>
  <c r="BK108" i="9"/>
  <c r="BK107" i="9" s="1"/>
  <c r="J107" i="9" s="1"/>
  <c r="J60" i="9" s="1"/>
  <c r="J108" i="9"/>
  <c r="BE108" i="9" s="1"/>
  <c r="BI106" i="9"/>
  <c r="BH106" i="9"/>
  <c r="BG106" i="9"/>
  <c r="BF106" i="9"/>
  <c r="BE106" i="9"/>
  <c r="T106" i="9"/>
  <c r="R106" i="9"/>
  <c r="P106" i="9"/>
  <c r="BK106" i="9"/>
  <c r="J106" i="9"/>
  <c r="BI104" i="9"/>
  <c r="BH104" i="9"/>
  <c r="BG104" i="9"/>
  <c r="BF104" i="9"/>
  <c r="BE104" i="9"/>
  <c r="T104" i="9"/>
  <c r="T103" i="9" s="1"/>
  <c r="R104" i="9"/>
  <c r="R103" i="9" s="1"/>
  <c r="P104" i="9"/>
  <c r="P103" i="9" s="1"/>
  <c r="BK104" i="9"/>
  <c r="BK103" i="9" s="1"/>
  <c r="J103" i="9" s="1"/>
  <c r="J59" i="9" s="1"/>
  <c r="J104" i="9"/>
  <c r="BI101" i="9"/>
  <c r="F34" i="9" s="1"/>
  <c r="BD59" i="1" s="1"/>
  <c r="BH101" i="9"/>
  <c r="F33" i="9" s="1"/>
  <c r="BC59" i="1" s="1"/>
  <c r="BG101" i="9"/>
  <c r="F32" i="9" s="1"/>
  <c r="BB59" i="1" s="1"/>
  <c r="BF101" i="9"/>
  <c r="J31" i="9" s="1"/>
  <c r="AW59" i="1" s="1"/>
  <c r="T101" i="9"/>
  <c r="T100" i="9" s="1"/>
  <c r="R101" i="9"/>
  <c r="R100" i="9" s="1"/>
  <c r="P101" i="9"/>
  <c r="P100" i="9" s="1"/>
  <c r="P99" i="9" s="1"/>
  <c r="BK101" i="9"/>
  <c r="BK100" i="9" s="1"/>
  <c r="J101" i="9"/>
  <c r="BE101" i="9" s="1"/>
  <c r="J94" i="9"/>
  <c r="J92" i="9"/>
  <c r="F92" i="9"/>
  <c r="E90" i="9"/>
  <c r="F51" i="9"/>
  <c r="F49" i="9"/>
  <c r="E47" i="9"/>
  <c r="J21" i="9"/>
  <c r="E21" i="9"/>
  <c r="J51" i="9" s="1"/>
  <c r="J20" i="9"/>
  <c r="J18" i="9"/>
  <c r="E18" i="9"/>
  <c r="F95" i="9" s="1"/>
  <c r="J17" i="9"/>
  <c r="J15" i="9"/>
  <c r="E15" i="9"/>
  <c r="F94" i="9" s="1"/>
  <c r="J14" i="9"/>
  <c r="J12" i="9"/>
  <c r="J49" i="9" s="1"/>
  <c r="E7" i="9"/>
  <c r="E45" i="9" s="1"/>
  <c r="R167" i="8"/>
  <c r="T165" i="8"/>
  <c r="T164" i="8" s="1"/>
  <c r="BK165" i="8"/>
  <c r="P161" i="8"/>
  <c r="R158" i="8"/>
  <c r="T155" i="8"/>
  <c r="P150" i="8"/>
  <c r="T146" i="8"/>
  <c r="P140" i="8"/>
  <c r="R133" i="8"/>
  <c r="T129" i="8"/>
  <c r="P124" i="8"/>
  <c r="AY58" i="1"/>
  <c r="AX58" i="1"/>
  <c r="BI168" i="8"/>
  <c r="BH168" i="8"/>
  <c r="BG168" i="8"/>
  <c r="BF168" i="8"/>
  <c r="T168" i="8"/>
  <c r="T167" i="8" s="1"/>
  <c r="R168" i="8"/>
  <c r="P168" i="8"/>
  <c r="P167" i="8" s="1"/>
  <c r="BK168" i="8"/>
  <c r="BK167" i="8" s="1"/>
  <c r="J167" i="8" s="1"/>
  <c r="J79" i="8" s="1"/>
  <c r="J168" i="8"/>
  <c r="BE168" i="8" s="1"/>
  <c r="BI166" i="8"/>
  <c r="BH166" i="8"/>
  <c r="BG166" i="8"/>
  <c r="BF166" i="8"/>
  <c r="BE166" i="8"/>
  <c r="T166" i="8"/>
  <c r="R166" i="8"/>
  <c r="R165" i="8" s="1"/>
  <c r="R164" i="8" s="1"/>
  <c r="P166" i="8"/>
  <c r="P165" i="8" s="1"/>
  <c r="P164" i="8" s="1"/>
  <c r="BK166" i="8"/>
  <c r="J166" i="8"/>
  <c r="BI162" i="8"/>
  <c r="BH162" i="8"/>
  <c r="BG162" i="8"/>
  <c r="BF162" i="8"/>
  <c r="BE162" i="8"/>
  <c r="T162" i="8"/>
  <c r="T161" i="8" s="1"/>
  <c r="R162" i="8"/>
  <c r="R161" i="8" s="1"/>
  <c r="P162" i="8"/>
  <c r="BK162" i="8"/>
  <c r="BK161" i="8" s="1"/>
  <c r="J161" i="8" s="1"/>
  <c r="J76" i="8" s="1"/>
  <c r="J162" i="8"/>
  <c r="BI159" i="8"/>
  <c r="BH159" i="8"/>
  <c r="BG159" i="8"/>
  <c r="BF159" i="8"/>
  <c r="T159" i="8"/>
  <c r="T158" i="8" s="1"/>
  <c r="R159" i="8"/>
  <c r="P159" i="8"/>
  <c r="P158" i="8" s="1"/>
  <c r="BK159" i="8"/>
  <c r="BK158" i="8" s="1"/>
  <c r="J158" i="8" s="1"/>
  <c r="J75" i="8" s="1"/>
  <c r="J159" i="8"/>
  <c r="BE159" i="8" s="1"/>
  <c r="BI156" i="8"/>
  <c r="BH156" i="8"/>
  <c r="BG156" i="8"/>
  <c r="BF156" i="8"/>
  <c r="BE156" i="8"/>
  <c r="T156" i="8"/>
  <c r="R156" i="8"/>
  <c r="R155" i="8" s="1"/>
  <c r="P156" i="8"/>
  <c r="P155" i="8" s="1"/>
  <c r="BK156" i="8"/>
  <c r="BK155" i="8" s="1"/>
  <c r="J155" i="8" s="1"/>
  <c r="J74" i="8" s="1"/>
  <c r="J156" i="8"/>
  <c r="BI154" i="8"/>
  <c r="BH154" i="8"/>
  <c r="BG154" i="8"/>
  <c r="BF154" i="8"/>
  <c r="T154" i="8"/>
  <c r="T153" i="8" s="1"/>
  <c r="R154" i="8"/>
  <c r="R153" i="8" s="1"/>
  <c r="P154" i="8"/>
  <c r="P153" i="8" s="1"/>
  <c r="BK154" i="8"/>
  <c r="BK153" i="8" s="1"/>
  <c r="J153" i="8" s="1"/>
  <c r="J73" i="8" s="1"/>
  <c r="J154" i="8"/>
  <c r="BE154" i="8" s="1"/>
  <c r="BI152" i="8"/>
  <c r="BH152" i="8"/>
  <c r="BG152" i="8"/>
  <c r="BF152" i="8"/>
  <c r="BE152" i="8"/>
  <c r="T152" i="8"/>
  <c r="R152" i="8"/>
  <c r="P152" i="8"/>
  <c r="BK152" i="8"/>
  <c r="J152" i="8"/>
  <c r="BI151" i="8"/>
  <c r="BH151" i="8"/>
  <c r="BG151" i="8"/>
  <c r="BF151" i="8"/>
  <c r="BE151" i="8"/>
  <c r="T151" i="8"/>
  <c r="T150" i="8" s="1"/>
  <c r="R151" i="8"/>
  <c r="P151" i="8"/>
  <c r="BK151" i="8"/>
  <c r="BK150" i="8" s="1"/>
  <c r="J151" i="8"/>
  <c r="BI147" i="8"/>
  <c r="BH147" i="8"/>
  <c r="BG147" i="8"/>
  <c r="BF147" i="8"/>
  <c r="BE147" i="8"/>
  <c r="T147" i="8"/>
  <c r="R147" i="8"/>
  <c r="R146" i="8" s="1"/>
  <c r="P147" i="8"/>
  <c r="P146" i="8" s="1"/>
  <c r="BK147" i="8"/>
  <c r="BK146" i="8" s="1"/>
  <c r="J146" i="8" s="1"/>
  <c r="J70" i="8" s="1"/>
  <c r="J147" i="8"/>
  <c r="BI145" i="8"/>
  <c r="BH145" i="8"/>
  <c r="BG145" i="8"/>
  <c r="BF145" i="8"/>
  <c r="T145" i="8"/>
  <c r="R145" i="8"/>
  <c r="P145" i="8"/>
  <c r="BK145" i="8"/>
  <c r="J145" i="8"/>
  <c r="BE145" i="8" s="1"/>
  <c r="BI144" i="8"/>
  <c r="BH144" i="8"/>
  <c r="BG144" i="8"/>
  <c r="BF144" i="8"/>
  <c r="T144" i="8"/>
  <c r="R144" i="8"/>
  <c r="R143" i="8" s="1"/>
  <c r="P144" i="8"/>
  <c r="P143" i="8" s="1"/>
  <c r="BK144" i="8"/>
  <c r="BK143" i="8" s="1"/>
  <c r="J143" i="8" s="1"/>
  <c r="J69" i="8" s="1"/>
  <c r="J144" i="8"/>
  <c r="BE144" i="8" s="1"/>
  <c r="BI142" i="8"/>
  <c r="BH142" i="8"/>
  <c r="BG142" i="8"/>
  <c r="BF142" i="8"/>
  <c r="BE142" i="8"/>
  <c r="T142" i="8"/>
  <c r="R142" i="8"/>
  <c r="P142" i="8"/>
  <c r="BK142" i="8"/>
  <c r="J142" i="8"/>
  <c r="BI141" i="8"/>
  <c r="BH141" i="8"/>
  <c r="BG141" i="8"/>
  <c r="BF141" i="8"/>
  <c r="BE141" i="8"/>
  <c r="T141" i="8"/>
  <c r="T140" i="8" s="1"/>
  <c r="R141" i="8"/>
  <c r="R140" i="8" s="1"/>
  <c r="P141" i="8"/>
  <c r="BK141" i="8"/>
  <c r="BK140" i="8" s="1"/>
  <c r="J140" i="8" s="1"/>
  <c r="J141" i="8"/>
  <c r="J68" i="8"/>
  <c r="BI139" i="8"/>
  <c r="BH139" i="8"/>
  <c r="BG139" i="8"/>
  <c r="BF139" i="8"/>
  <c r="T139" i="8"/>
  <c r="R139" i="8"/>
  <c r="P139" i="8"/>
  <c r="BK139" i="8"/>
  <c r="J139" i="8"/>
  <c r="BE139" i="8" s="1"/>
  <c r="BI138" i="8"/>
  <c r="BH138" i="8"/>
  <c r="BG138" i="8"/>
  <c r="BF138" i="8"/>
  <c r="T138" i="8"/>
  <c r="R138" i="8"/>
  <c r="P138" i="8"/>
  <c r="BK138" i="8"/>
  <c r="J138" i="8"/>
  <c r="BE138" i="8" s="1"/>
  <c r="BI137" i="8"/>
  <c r="BH137" i="8"/>
  <c r="BG137" i="8"/>
  <c r="BF137" i="8"/>
  <c r="T137" i="8"/>
  <c r="R137" i="8"/>
  <c r="P137" i="8"/>
  <c r="BK137" i="8"/>
  <c r="J137" i="8"/>
  <c r="BE137" i="8" s="1"/>
  <c r="BI136" i="8"/>
  <c r="BH136" i="8"/>
  <c r="BG136" i="8"/>
  <c r="BF136" i="8"/>
  <c r="T136" i="8"/>
  <c r="R136" i="8"/>
  <c r="P136" i="8"/>
  <c r="BK136" i="8"/>
  <c r="J136" i="8"/>
  <c r="BE136" i="8" s="1"/>
  <c r="BI134" i="8"/>
  <c r="BH134" i="8"/>
  <c r="BG134" i="8"/>
  <c r="BF134" i="8"/>
  <c r="T134" i="8"/>
  <c r="R134" i="8"/>
  <c r="P134" i="8"/>
  <c r="P133" i="8" s="1"/>
  <c r="BK134" i="8"/>
  <c r="BK133" i="8" s="1"/>
  <c r="J133" i="8" s="1"/>
  <c r="J67" i="8" s="1"/>
  <c r="J134" i="8"/>
  <c r="BE134" i="8" s="1"/>
  <c r="BI132" i="8"/>
  <c r="BH132" i="8"/>
  <c r="BG132" i="8"/>
  <c r="BF132" i="8"/>
  <c r="BE132" i="8"/>
  <c r="T132" i="8"/>
  <c r="R132" i="8"/>
  <c r="P132" i="8"/>
  <c r="BK132" i="8"/>
  <c r="J132" i="8"/>
  <c r="BI131" i="8"/>
  <c r="BH131" i="8"/>
  <c r="BG131" i="8"/>
  <c r="BF131" i="8"/>
  <c r="BE131" i="8"/>
  <c r="T131" i="8"/>
  <c r="R131" i="8"/>
  <c r="P131" i="8"/>
  <c r="BK131" i="8"/>
  <c r="J131" i="8"/>
  <c r="BI130" i="8"/>
  <c r="BH130" i="8"/>
  <c r="BG130" i="8"/>
  <c r="BF130" i="8"/>
  <c r="BE130" i="8"/>
  <c r="T130" i="8"/>
  <c r="R130" i="8"/>
  <c r="P130" i="8"/>
  <c r="P129" i="8" s="1"/>
  <c r="BK130" i="8"/>
  <c r="BK129" i="8" s="1"/>
  <c r="J129" i="8" s="1"/>
  <c r="J66" i="8" s="1"/>
  <c r="J130" i="8"/>
  <c r="BI128" i="8"/>
  <c r="BH128" i="8"/>
  <c r="BG128" i="8"/>
  <c r="BF128" i="8"/>
  <c r="T128" i="8"/>
  <c r="R128" i="8"/>
  <c r="P128" i="8"/>
  <c r="BK128" i="8"/>
  <c r="J128" i="8"/>
  <c r="BE128" i="8" s="1"/>
  <c r="BI127" i="8"/>
  <c r="BH127" i="8"/>
  <c r="BG127" i="8"/>
  <c r="BF127" i="8"/>
  <c r="T127" i="8"/>
  <c r="R127" i="8"/>
  <c r="R126" i="8" s="1"/>
  <c r="P127" i="8"/>
  <c r="P126" i="8" s="1"/>
  <c r="BK127" i="8"/>
  <c r="BK126" i="8" s="1"/>
  <c r="J126" i="8" s="1"/>
  <c r="J65" i="8" s="1"/>
  <c r="J127" i="8"/>
  <c r="BE127" i="8" s="1"/>
  <c r="BI125" i="8"/>
  <c r="BH125" i="8"/>
  <c r="BG125" i="8"/>
  <c r="BF125" i="8"/>
  <c r="BE125" i="8"/>
  <c r="T125" i="8"/>
  <c r="T124" i="8" s="1"/>
  <c r="R125" i="8"/>
  <c r="R124" i="8" s="1"/>
  <c r="P125" i="8"/>
  <c r="BK125" i="8"/>
  <c r="BK124" i="8" s="1"/>
  <c r="J124" i="8" s="1"/>
  <c r="J64" i="8" s="1"/>
  <c r="J125" i="8"/>
  <c r="BI123" i="8"/>
  <c r="BH123" i="8"/>
  <c r="BG123" i="8"/>
  <c r="BF123" i="8"/>
  <c r="T123" i="8"/>
  <c r="R123" i="8"/>
  <c r="P123" i="8"/>
  <c r="BK123" i="8"/>
  <c r="J123" i="8"/>
  <c r="BE123" i="8" s="1"/>
  <c r="BI122" i="8"/>
  <c r="BH122" i="8"/>
  <c r="BG122" i="8"/>
  <c r="BF122" i="8"/>
  <c r="T122" i="8"/>
  <c r="R122" i="8"/>
  <c r="P122" i="8"/>
  <c r="BK122" i="8"/>
  <c r="J122" i="8"/>
  <c r="BE122" i="8" s="1"/>
  <c r="BI121" i="8"/>
  <c r="BH121" i="8"/>
  <c r="BG121" i="8"/>
  <c r="BF121" i="8"/>
  <c r="T121" i="8"/>
  <c r="R121" i="8"/>
  <c r="P121" i="8"/>
  <c r="BK121" i="8"/>
  <c r="J121" i="8"/>
  <c r="BE121" i="8" s="1"/>
  <c r="BI120" i="8"/>
  <c r="BH120" i="8"/>
  <c r="BG120" i="8"/>
  <c r="BF120" i="8"/>
  <c r="T120" i="8"/>
  <c r="R120" i="8"/>
  <c r="P120" i="8"/>
  <c r="BK120" i="8"/>
  <c r="J120" i="8"/>
  <c r="BE120" i="8" s="1"/>
  <c r="BI119" i="8"/>
  <c r="BH119" i="8"/>
  <c r="BG119" i="8"/>
  <c r="BF119" i="8"/>
  <c r="T119" i="8"/>
  <c r="R119" i="8"/>
  <c r="P119" i="8"/>
  <c r="BK119" i="8"/>
  <c r="J119" i="8"/>
  <c r="BE119" i="8" s="1"/>
  <c r="BI118" i="8"/>
  <c r="BH118" i="8"/>
  <c r="BG118" i="8"/>
  <c r="BF118" i="8"/>
  <c r="T118" i="8"/>
  <c r="R118" i="8"/>
  <c r="R117" i="8" s="1"/>
  <c r="P118" i="8"/>
  <c r="P117" i="8" s="1"/>
  <c r="BK118" i="8"/>
  <c r="BK117" i="8" s="1"/>
  <c r="J117" i="8" s="1"/>
  <c r="J63" i="8" s="1"/>
  <c r="J118" i="8"/>
  <c r="BE118" i="8" s="1"/>
  <c r="BI116" i="8"/>
  <c r="BH116" i="8"/>
  <c r="BG116" i="8"/>
  <c r="BF116" i="8"/>
  <c r="BE116" i="8"/>
  <c r="T116" i="8"/>
  <c r="R116" i="8"/>
  <c r="P116" i="8"/>
  <c r="BK116" i="8"/>
  <c r="J116" i="8"/>
  <c r="BI115" i="8"/>
  <c r="BH115" i="8"/>
  <c r="BG115" i="8"/>
  <c r="BF115" i="8"/>
  <c r="BE115" i="8"/>
  <c r="T115" i="8"/>
  <c r="T114" i="8" s="1"/>
  <c r="R115" i="8"/>
  <c r="R114" i="8" s="1"/>
  <c r="P115" i="8"/>
  <c r="P114" i="8" s="1"/>
  <c r="BK115" i="8"/>
  <c r="BK114" i="8" s="1"/>
  <c r="J114" i="8" s="1"/>
  <c r="J115" i="8"/>
  <c r="J62" i="8"/>
  <c r="BI113" i="8"/>
  <c r="BH113" i="8"/>
  <c r="BG113" i="8"/>
  <c r="BF113" i="8"/>
  <c r="T113" i="8"/>
  <c r="R113" i="8"/>
  <c r="P113" i="8"/>
  <c r="BK113" i="8"/>
  <c r="J113" i="8"/>
  <c r="BE113" i="8" s="1"/>
  <c r="BI112" i="8"/>
  <c r="BH112" i="8"/>
  <c r="BG112" i="8"/>
  <c r="BF112" i="8"/>
  <c r="T112" i="8"/>
  <c r="T111" i="8" s="1"/>
  <c r="R112" i="8"/>
  <c r="R111" i="8" s="1"/>
  <c r="P112" i="8"/>
  <c r="P111" i="8" s="1"/>
  <c r="BK112" i="8"/>
  <c r="BK111" i="8" s="1"/>
  <c r="J111" i="8" s="1"/>
  <c r="J61" i="8" s="1"/>
  <c r="J112" i="8"/>
  <c r="BE112" i="8" s="1"/>
  <c r="BI110" i="8"/>
  <c r="BH110" i="8"/>
  <c r="BG110" i="8"/>
  <c r="BF110" i="8"/>
  <c r="T110" i="8"/>
  <c r="R110" i="8"/>
  <c r="P110" i="8"/>
  <c r="BK110" i="8"/>
  <c r="J110" i="8"/>
  <c r="BE110" i="8" s="1"/>
  <c r="BI109" i="8"/>
  <c r="BH109" i="8"/>
  <c r="BG109" i="8"/>
  <c r="BF109" i="8"/>
  <c r="T109" i="8"/>
  <c r="T108" i="8" s="1"/>
  <c r="R109" i="8"/>
  <c r="P109" i="8"/>
  <c r="BK109" i="8"/>
  <c r="BK108" i="8" s="1"/>
  <c r="J108" i="8" s="1"/>
  <c r="J60" i="8" s="1"/>
  <c r="J109" i="8"/>
  <c r="BE109" i="8" s="1"/>
  <c r="BI107" i="8"/>
  <c r="BH107" i="8"/>
  <c r="BG107" i="8"/>
  <c r="BF107" i="8"/>
  <c r="BE107" i="8"/>
  <c r="T107" i="8"/>
  <c r="R107" i="8"/>
  <c r="P107" i="8"/>
  <c r="BK107" i="8"/>
  <c r="J107" i="8"/>
  <c r="BI105" i="8"/>
  <c r="BH105" i="8"/>
  <c r="BG105" i="8"/>
  <c r="BF105" i="8"/>
  <c r="BE105" i="8"/>
  <c r="T105" i="8"/>
  <c r="R105" i="8"/>
  <c r="R104" i="8" s="1"/>
  <c r="P105" i="8"/>
  <c r="P104" i="8" s="1"/>
  <c r="BK105" i="8"/>
  <c r="BK104" i="8" s="1"/>
  <c r="J104" i="8" s="1"/>
  <c r="J59" i="8" s="1"/>
  <c r="J105" i="8"/>
  <c r="BI102" i="8"/>
  <c r="BH102" i="8"/>
  <c r="F33" i="8" s="1"/>
  <c r="BC58" i="1" s="1"/>
  <c r="BG102" i="8"/>
  <c r="BF102" i="8"/>
  <c r="T102" i="8"/>
  <c r="T101" i="8" s="1"/>
  <c r="R102" i="8"/>
  <c r="R101" i="8" s="1"/>
  <c r="P102" i="8"/>
  <c r="P101" i="8" s="1"/>
  <c r="BK102" i="8"/>
  <c r="BK101" i="8" s="1"/>
  <c r="J102" i="8"/>
  <c r="BE102" i="8" s="1"/>
  <c r="J95" i="8"/>
  <c r="J93" i="8"/>
  <c r="F93" i="8"/>
  <c r="E91" i="8"/>
  <c r="F51" i="8"/>
  <c r="F49" i="8"/>
  <c r="E47" i="8"/>
  <c r="J21" i="8"/>
  <c r="E21" i="8"/>
  <c r="J51" i="8" s="1"/>
  <c r="J20" i="8"/>
  <c r="J18" i="8"/>
  <c r="E18" i="8"/>
  <c r="F52" i="8" s="1"/>
  <c r="J17" i="8"/>
  <c r="J15" i="8"/>
  <c r="E15" i="8"/>
  <c r="F95" i="8" s="1"/>
  <c r="J14" i="8"/>
  <c r="J12" i="8"/>
  <c r="J49" i="8" s="1"/>
  <c r="E7" i="8"/>
  <c r="E45" i="8" s="1"/>
  <c r="R128" i="7"/>
  <c r="T126" i="7"/>
  <c r="P126" i="7"/>
  <c r="P125" i="7" s="1"/>
  <c r="T122" i="7"/>
  <c r="P122" i="7"/>
  <c r="R119" i="7"/>
  <c r="T116" i="7"/>
  <c r="P116" i="7"/>
  <c r="T112" i="7"/>
  <c r="P112" i="7"/>
  <c r="R109" i="7"/>
  <c r="T106" i="7"/>
  <c r="P106" i="7"/>
  <c r="AY57" i="1"/>
  <c r="AX57" i="1"/>
  <c r="BI129" i="7"/>
  <c r="BH129" i="7"/>
  <c r="BG129" i="7"/>
  <c r="BF129" i="7"/>
  <c r="T129" i="7"/>
  <c r="T128" i="7" s="1"/>
  <c r="R129" i="7"/>
  <c r="P129" i="7"/>
  <c r="P128" i="7" s="1"/>
  <c r="BK129" i="7"/>
  <c r="BK128" i="7" s="1"/>
  <c r="J128" i="7" s="1"/>
  <c r="J71" i="7" s="1"/>
  <c r="J129" i="7"/>
  <c r="BE129" i="7" s="1"/>
  <c r="BI127" i="7"/>
  <c r="BH127" i="7"/>
  <c r="BG127" i="7"/>
  <c r="BF127" i="7"/>
  <c r="BE127" i="7"/>
  <c r="T127" i="7"/>
  <c r="R127" i="7"/>
  <c r="R126" i="7" s="1"/>
  <c r="R125" i="7" s="1"/>
  <c r="P127" i="7"/>
  <c r="BK127" i="7"/>
  <c r="BK126" i="7" s="1"/>
  <c r="J127" i="7"/>
  <c r="BI123" i="7"/>
  <c r="BH123" i="7"/>
  <c r="BG123" i="7"/>
  <c r="BF123" i="7"/>
  <c r="BE123" i="7"/>
  <c r="T123" i="7"/>
  <c r="R123" i="7"/>
  <c r="R122" i="7" s="1"/>
  <c r="P123" i="7"/>
  <c r="BK123" i="7"/>
  <c r="BK122" i="7" s="1"/>
  <c r="J122" i="7" s="1"/>
  <c r="J68" i="7" s="1"/>
  <c r="J123" i="7"/>
  <c r="BI120" i="7"/>
  <c r="BH120" i="7"/>
  <c r="BG120" i="7"/>
  <c r="BF120" i="7"/>
  <c r="T120" i="7"/>
  <c r="T119" i="7" s="1"/>
  <c r="R120" i="7"/>
  <c r="P120" i="7"/>
  <c r="P119" i="7" s="1"/>
  <c r="BK120" i="7"/>
  <c r="BK119" i="7" s="1"/>
  <c r="J119" i="7" s="1"/>
  <c r="J67" i="7" s="1"/>
  <c r="J120" i="7"/>
  <c r="BE120" i="7" s="1"/>
  <c r="BI117" i="7"/>
  <c r="BH117" i="7"/>
  <c r="BG117" i="7"/>
  <c r="BF117" i="7"/>
  <c r="BE117" i="7"/>
  <c r="T117" i="7"/>
  <c r="R117" i="7"/>
  <c r="R116" i="7" s="1"/>
  <c r="P117" i="7"/>
  <c r="BK117" i="7"/>
  <c r="BK116" i="7" s="1"/>
  <c r="J117" i="7"/>
  <c r="BI113" i="7"/>
  <c r="BH113" i="7"/>
  <c r="BG113" i="7"/>
  <c r="BF113" i="7"/>
  <c r="BE113" i="7"/>
  <c r="T113" i="7"/>
  <c r="R113" i="7"/>
  <c r="R112" i="7" s="1"/>
  <c r="P113" i="7"/>
  <c r="BK113" i="7"/>
  <c r="BK112" i="7" s="1"/>
  <c r="J112" i="7" s="1"/>
  <c r="J64" i="7" s="1"/>
  <c r="J113" i="7"/>
  <c r="BI111" i="7"/>
  <c r="BH111" i="7"/>
  <c r="BG111" i="7"/>
  <c r="BF111" i="7"/>
  <c r="T111" i="7"/>
  <c r="R111" i="7"/>
  <c r="P111" i="7"/>
  <c r="BK111" i="7"/>
  <c r="J111" i="7"/>
  <c r="BE111" i="7" s="1"/>
  <c r="BI110" i="7"/>
  <c r="BH110" i="7"/>
  <c r="BG110" i="7"/>
  <c r="BF110" i="7"/>
  <c r="T110" i="7"/>
  <c r="T109" i="7" s="1"/>
  <c r="R110" i="7"/>
  <c r="P110" i="7"/>
  <c r="P109" i="7" s="1"/>
  <c r="BK110" i="7"/>
  <c r="BK109" i="7" s="1"/>
  <c r="J109" i="7" s="1"/>
  <c r="J63" i="7" s="1"/>
  <c r="J110" i="7"/>
  <c r="BE110" i="7" s="1"/>
  <c r="BI108" i="7"/>
  <c r="BH108" i="7"/>
  <c r="BG108" i="7"/>
  <c r="BF108" i="7"/>
  <c r="BE108" i="7"/>
  <c r="T108" i="7"/>
  <c r="R108" i="7"/>
  <c r="P108" i="7"/>
  <c r="BK108" i="7"/>
  <c r="J108" i="7"/>
  <c r="BI107" i="7"/>
  <c r="BH107" i="7"/>
  <c r="BG107" i="7"/>
  <c r="BF107" i="7"/>
  <c r="BE107" i="7"/>
  <c r="T107" i="7"/>
  <c r="R107" i="7"/>
  <c r="R106" i="7" s="1"/>
  <c r="P107" i="7"/>
  <c r="BK107" i="7"/>
  <c r="BK106" i="7" s="1"/>
  <c r="J106" i="7" s="1"/>
  <c r="J62" i="7" s="1"/>
  <c r="J107" i="7"/>
  <c r="BI105" i="7"/>
  <c r="BH105" i="7"/>
  <c r="BG105" i="7"/>
  <c r="BF105" i="7"/>
  <c r="T105" i="7"/>
  <c r="R105" i="7"/>
  <c r="P105" i="7"/>
  <c r="BK105" i="7"/>
  <c r="J105" i="7"/>
  <c r="BE105" i="7" s="1"/>
  <c r="BI104" i="7"/>
  <c r="BH104" i="7"/>
  <c r="BG104" i="7"/>
  <c r="BF104" i="7"/>
  <c r="T104" i="7"/>
  <c r="R104" i="7"/>
  <c r="P104" i="7"/>
  <c r="BK104" i="7"/>
  <c r="J104" i="7"/>
  <c r="BE104" i="7" s="1"/>
  <c r="BI103" i="7"/>
  <c r="BH103" i="7"/>
  <c r="BG103" i="7"/>
  <c r="BF103" i="7"/>
  <c r="T103" i="7"/>
  <c r="T102" i="7" s="1"/>
  <c r="R103" i="7"/>
  <c r="R102" i="7" s="1"/>
  <c r="P103" i="7"/>
  <c r="P102" i="7" s="1"/>
  <c r="BK103" i="7"/>
  <c r="BK102" i="7" s="1"/>
  <c r="J102" i="7" s="1"/>
  <c r="J61" i="7" s="1"/>
  <c r="J103" i="7"/>
  <c r="BE103" i="7" s="1"/>
  <c r="BI101" i="7"/>
  <c r="BH101" i="7"/>
  <c r="BG101" i="7"/>
  <c r="BF101" i="7"/>
  <c r="BE101" i="7"/>
  <c r="T101" i="7"/>
  <c r="R101" i="7"/>
  <c r="P101" i="7"/>
  <c r="BK101" i="7"/>
  <c r="J101" i="7"/>
  <c r="BI100" i="7"/>
  <c r="BH100" i="7"/>
  <c r="BG100" i="7"/>
  <c r="BF100" i="7"/>
  <c r="BE100" i="7"/>
  <c r="T100" i="7"/>
  <c r="T99" i="7" s="1"/>
  <c r="R100" i="7"/>
  <c r="R99" i="7" s="1"/>
  <c r="P100" i="7"/>
  <c r="P99" i="7" s="1"/>
  <c r="BK100" i="7"/>
  <c r="BK99" i="7" s="1"/>
  <c r="J99" i="7" s="1"/>
  <c r="J60" i="7" s="1"/>
  <c r="J100" i="7"/>
  <c r="BI98" i="7"/>
  <c r="BH98" i="7"/>
  <c r="BG98" i="7"/>
  <c r="BF98" i="7"/>
  <c r="T98" i="7"/>
  <c r="R98" i="7"/>
  <c r="P98" i="7"/>
  <c r="BK98" i="7"/>
  <c r="J98" i="7"/>
  <c r="BE98" i="7" s="1"/>
  <c r="BI97" i="7"/>
  <c r="BH97" i="7"/>
  <c r="BG97" i="7"/>
  <c r="BF97" i="7"/>
  <c r="T97" i="7"/>
  <c r="R97" i="7"/>
  <c r="R96" i="7" s="1"/>
  <c r="P97" i="7"/>
  <c r="BK97" i="7"/>
  <c r="BK96" i="7" s="1"/>
  <c r="J96" i="7" s="1"/>
  <c r="J59" i="7" s="1"/>
  <c r="J97" i="7"/>
  <c r="BE97" i="7" s="1"/>
  <c r="BI95" i="7"/>
  <c r="BH95" i="7"/>
  <c r="BG95" i="7"/>
  <c r="BF95" i="7"/>
  <c r="BE95" i="7"/>
  <c r="T95" i="7"/>
  <c r="R95" i="7"/>
  <c r="P95" i="7"/>
  <c r="BK95" i="7"/>
  <c r="J95" i="7"/>
  <c r="BI94" i="7"/>
  <c r="F34" i="7" s="1"/>
  <c r="BD57" i="1" s="1"/>
  <c r="BH94" i="7"/>
  <c r="BG94" i="7"/>
  <c r="F32" i="7" s="1"/>
  <c r="BB57" i="1" s="1"/>
  <c r="BF94" i="7"/>
  <c r="BE94" i="7"/>
  <c r="T94" i="7"/>
  <c r="T93" i="7" s="1"/>
  <c r="R94" i="7"/>
  <c r="R93" i="7" s="1"/>
  <c r="R92" i="7" s="1"/>
  <c r="P94" i="7"/>
  <c r="P93" i="7" s="1"/>
  <c r="BK94" i="7"/>
  <c r="BK93" i="7" s="1"/>
  <c r="J94" i="7"/>
  <c r="F88" i="7"/>
  <c r="F85" i="7"/>
  <c r="E83" i="7"/>
  <c r="E81" i="7"/>
  <c r="F49" i="7"/>
  <c r="E47" i="7"/>
  <c r="J21" i="7"/>
  <c r="E21" i="7"/>
  <c r="J87" i="7" s="1"/>
  <c r="J20" i="7"/>
  <c r="J18" i="7"/>
  <c r="E18" i="7"/>
  <c r="F52" i="7" s="1"/>
  <c r="J17" i="7"/>
  <c r="J15" i="7"/>
  <c r="E15" i="7"/>
  <c r="F51" i="7" s="1"/>
  <c r="J14" i="7"/>
  <c r="J12" i="7"/>
  <c r="J85" i="7" s="1"/>
  <c r="E7" i="7"/>
  <c r="E45" i="7" s="1"/>
  <c r="T226" i="6"/>
  <c r="J224" i="6"/>
  <c r="J86" i="6" s="1"/>
  <c r="P222" i="6"/>
  <c r="AY56" i="1"/>
  <c r="AX56" i="1"/>
  <c r="BI227" i="6"/>
  <c r="BH227" i="6"/>
  <c r="BG227" i="6"/>
  <c r="BF227" i="6"/>
  <c r="BE227" i="6"/>
  <c r="T227" i="6"/>
  <c r="R227" i="6"/>
  <c r="R226" i="6" s="1"/>
  <c r="P227" i="6"/>
  <c r="P226" i="6" s="1"/>
  <c r="BK227" i="6"/>
  <c r="BK226" i="6" s="1"/>
  <c r="J226" i="6" s="1"/>
  <c r="J87" i="6" s="1"/>
  <c r="J227" i="6"/>
  <c r="BI225" i="6"/>
  <c r="BH225" i="6"/>
  <c r="BG225" i="6"/>
  <c r="BF225" i="6"/>
  <c r="T225" i="6"/>
  <c r="T224" i="6" s="1"/>
  <c r="R225" i="6"/>
  <c r="R224" i="6" s="1"/>
  <c r="P225" i="6"/>
  <c r="P224" i="6" s="1"/>
  <c r="BK225" i="6"/>
  <c r="BK224" i="6" s="1"/>
  <c r="J225" i="6"/>
  <c r="BE225" i="6" s="1"/>
  <c r="BI223" i="6"/>
  <c r="BH223" i="6"/>
  <c r="BG223" i="6"/>
  <c r="BF223" i="6"/>
  <c r="BE223" i="6"/>
  <c r="T223" i="6"/>
  <c r="T222" i="6" s="1"/>
  <c r="T221" i="6" s="1"/>
  <c r="R223" i="6"/>
  <c r="R222" i="6" s="1"/>
  <c r="P223" i="6"/>
  <c r="BK223" i="6"/>
  <c r="BK222" i="6" s="1"/>
  <c r="J223" i="6"/>
  <c r="BI220" i="6"/>
  <c r="BH220" i="6"/>
  <c r="BG220" i="6"/>
  <c r="BF220" i="6"/>
  <c r="BE220" i="6"/>
  <c r="T220" i="6"/>
  <c r="R220" i="6"/>
  <c r="P220" i="6"/>
  <c r="BK220" i="6"/>
  <c r="J220" i="6"/>
  <c r="BI219" i="6"/>
  <c r="BH219" i="6"/>
  <c r="BG219" i="6"/>
  <c r="BF219" i="6"/>
  <c r="BE219" i="6"/>
  <c r="T219" i="6"/>
  <c r="R219" i="6"/>
  <c r="P219" i="6"/>
  <c r="BK219" i="6"/>
  <c r="J219" i="6"/>
  <c r="BI218" i="6"/>
  <c r="BH218" i="6"/>
  <c r="BG218" i="6"/>
  <c r="BF218" i="6"/>
  <c r="BE218" i="6"/>
  <c r="T218" i="6"/>
  <c r="R218" i="6"/>
  <c r="P218" i="6"/>
  <c r="BK218" i="6"/>
  <c r="J218" i="6"/>
  <c r="BI217" i="6"/>
  <c r="BH217" i="6"/>
  <c r="BG217" i="6"/>
  <c r="BF217" i="6"/>
  <c r="BE217" i="6"/>
  <c r="T217" i="6"/>
  <c r="R217" i="6"/>
  <c r="P217" i="6"/>
  <c r="BK217" i="6"/>
  <c r="J217" i="6"/>
  <c r="BI216" i="6"/>
  <c r="BH216" i="6"/>
  <c r="BG216" i="6"/>
  <c r="BF216" i="6"/>
  <c r="BE216" i="6"/>
  <c r="T216" i="6"/>
  <c r="R216" i="6"/>
  <c r="P216" i="6"/>
  <c r="BK216" i="6"/>
  <c r="J216" i="6"/>
  <c r="BI215" i="6"/>
  <c r="BH215" i="6"/>
  <c r="BG215" i="6"/>
  <c r="BF215" i="6"/>
  <c r="BE215" i="6"/>
  <c r="T215" i="6"/>
  <c r="R215" i="6"/>
  <c r="P215" i="6"/>
  <c r="BK215" i="6"/>
  <c r="J215" i="6"/>
  <c r="BI214" i="6"/>
  <c r="BH214" i="6"/>
  <c r="BG214" i="6"/>
  <c r="BF214" i="6"/>
  <c r="BE214" i="6"/>
  <c r="T214" i="6"/>
  <c r="R214" i="6"/>
  <c r="P214" i="6"/>
  <c r="BK214" i="6"/>
  <c r="J214" i="6"/>
  <c r="BI213" i="6"/>
  <c r="BH213" i="6"/>
  <c r="BG213" i="6"/>
  <c r="BF213" i="6"/>
  <c r="BE213" i="6"/>
  <c r="T213" i="6"/>
  <c r="R213" i="6"/>
  <c r="P213" i="6"/>
  <c r="BK213" i="6"/>
  <c r="J213" i="6"/>
  <c r="BI211" i="6"/>
  <c r="BH211" i="6"/>
  <c r="BG211" i="6"/>
  <c r="BF211" i="6"/>
  <c r="BE211" i="6"/>
  <c r="T211" i="6"/>
  <c r="R211" i="6"/>
  <c r="P211" i="6"/>
  <c r="BK211" i="6"/>
  <c r="J211" i="6"/>
  <c r="BI210" i="6"/>
  <c r="BH210" i="6"/>
  <c r="BG210" i="6"/>
  <c r="BF210" i="6"/>
  <c r="BE210" i="6"/>
  <c r="T210" i="6"/>
  <c r="R210" i="6"/>
  <c r="P210" i="6"/>
  <c r="BK210" i="6"/>
  <c r="J210" i="6"/>
  <c r="BI209" i="6"/>
  <c r="BH209" i="6"/>
  <c r="BG209" i="6"/>
  <c r="BF209" i="6"/>
  <c r="BE209" i="6"/>
  <c r="T209" i="6"/>
  <c r="R209" i="6"/>
  <c r="P209" i="6"/>
  <c r="BK209" i="6"/>
  <c r="J209" i="6"/>
  <c r="BI208" i="6"/>
  <c r="BH208" i="6"/>
  <c r="BG208" i="6"/>
  <c r="BF208" i="6"/>
  <c r="BE208" i="6"/>
  <c r="T208" i="6"/>
  <c r="R208" i="6"/>
  <c r="P208" i="6"/>
  <c r="BK208" i="6"/>
  <c r="J208" i="6"/>
  <c r="BI207" i="6"/>
  <c r="BH207" i="6"/>
  <c r="BG207" i="6"/>
  <c r="BF207" i="6"/>
  <c r="BE207" i="6"/>
  <c r="T207" i="6"/>
  <c r="R207" i="6"/>
  <c r="P207" i="6"/>
  <c r="BK207" i="6"/>
  <c r="J207" i="6"/>
  <c r="BI206" i="6"/>
  <c r="BH206" i="6"/>
  <c r="BG206" i="6"/>
  <c r="BF206" i="6"/>
  <c r="BE206" i="6"/>
  <c r="T206" i="6"/>
  <c r="R206" i="6"/>
  <c r="P206" i="6"/>
  <c r="BK206" i="6"/>
  <c r="J206" i="6"/>
  <c r="BI205" i="6"/>
  <c r="BH205" i="6"/>
  <c r="BG205" i="6"/>
  <c r="BF205" i="6"/>
  <c r="BE205" i="6"/>
  <c r="T205" i="6"/>
  <c r="R205" i="6"/>
  <c r="P205" i="6"/>
  <c r="BK205" i="6"/>
  <c r="J205" i="6"/>
  <c r="BI204" i="6"/>
  <c r="BH204" i="6"/>
  <c r="BG204" i="6"/>
  <c r="BF204" i="6"/>
  <c r="BE204" i="6"/>
  <c r="T204" i="6"/>
  <c r="R204" i="6"/>
  <c r="P204" i="6"/>
  <c r="BK204" i="6"/>
  <c r="J204" i="6"/>
  <c r="BI203" i="6"/>
  <c r="BH203" i="6"/>
  <c r="BG203" i="6"/>
  <c r="BF203" i="6"/>
  <c r="BE203" i="6"/>
  <c r="T203" i="6"/>
  <c r="T202" i="6" s="1"/>
  <c r="R203" i="6"/>
  <c r="R202" i="6" s="1"/>
  <c r="P203" i="6"/>
  <c r="P202" i="6" s="1"/>
  <c r="BK203" i="6"/>
  <c r="BK202" i="6" s="1"/>
  <c r="J202" i="6" s="1"/>
  <c r="J83" i="6" s="1"/>
  <c r="J203" i="6"/>
  <c r="BI201" i="6"/>
  <c r="BH201" i="6"/>
  <c r="BG201" i="6"/>
  <c r="BF201" i="6"/>
  <c r="T201" i="6"/>
  <c r="R201" i="6"/>
  <c r="P201" i="6"/>
  <c r="BK201" i="6"/>
  <c r="J201" i="6"/>
  <c r="BE201" i="6" s="1"/>
  <c r="BI200" i="6"/>
  <c r="BH200" i="6"/>
  <c r="BG200" i="6"/>
  <c r="BF200" i="6"/>
  <c r="T200" i="6"/>
  <c r="R200" i="6"/>
  <c r="P200" i="6"/>
  <c r="BK200" i="6"/>
  <c r="J200" i="6"/>
  <c r="BE200" i="6" s="1"/>
  <c r="BI199" i="6"/>
  <c r="BH199" i="6"/>
  <c r="BG199" i="6"/>
  <c r="BF199" i="6"/>
  <c r="T199" i="6"/>
  <c r="T198" i="6" s="1"/>
  <c r="R199" i="6"/>
  <c r="R198" i="6" s="1"/>
  <c r="R197" i="6" s="1"/>
  <c r="P199" i="6"/>
  <c r="P198" i="6" s="1"/>
  <c r="BK199" i="6"/>
  <c r="BK198" i="6" s="1"/>
  <c r="BK197" i="6" s="1"/>
  <c r="J197" i="6" s="1"/>
  <c r="J81" i="6" s="1"/>
  <c r="J199" i="6"/>
  <c r="BE199" i="6" s="1"/>
  <c r="BI196" i="6"/>
  <c r="BH196" i="6"/>
  <c r="BG196" i="6"/>
  <c r="BF196" i="6"/>
  <c r="T196" i="6"/>
  <c r="R196" i="6"/>
  <c r="P196" i="6"/>
  <c r="BK196" i="6"/>
  <c r="J196" i="6"/>
  <c r="BE196" i="6" s="1"/>
  <c r="BI195" i="6"/>
  <c r="BH195" i="6"/>
  <c r="BG195" i="6"/>
  <c r="BF195" i="6"/>
  <c r="T195" i="6"/>
  <c r="R195" i="6"/>
  <c r="P195" i="6"/>
  <c r="BK195" i="6"/>
  <c r="J195" i="6"/>
  <c r="BE195" i="6" s="1"/>
  <c r="BI194" i="6"/>
  <c r="BH194" i="6"/>
  <c r="BG194" i="6"/>
  <c r="BF194" i="6"/>
  <c r="T194" i="6"/>
  <c r="R194" i="6"/>
  <c r="P194" i="6"/>
  <c r="BK194" i="6"/>
  <c r="J194" i="6"/>
  <c r="BE194" i="6" s="1"/>
  <c r="BI193" i="6"/>
  <c r="BH193" i="6"/>
  <c r="BG193" i="6"/>
  <c r="BF193" i="6"/>
  <c r="T193" i="6"/>
  <c r="R193" i="6"/>
  <c r="P193" i="6"/>
  <c r="BK193" i="6"/>
  <c r="J193" i="6"/>
  <c r="BE193" i="6" s="1"/>
  <c r="BI192" i="6"/>
  <c r="BH192" i="6"/>
  <c r="BG192" i="6"/>
  <c r="BF192" i="6"/>
  <c r="T192" i="6"/>
  <c r="R192" i="6"/>
  <c r="P192" i="6"/>
  <c r="BK192" i="6"/>
  <c r="J192" i="6"/>
  <c r="BE192" i="6" s="1"/>
  <c r="BI191" i="6"/>
  <c r="BH191" i="6"/>
  <c r="BG191" i="6"/>
  <c r="BF191" i="6"/>
  <c r="T191" i="6"/>
  <c r="R191" i="6"/>
  <c r="P191" i="6"/>
  <c r="BK191" i="6"/>
  <c r="J191" i="6"/>
  <c r="BE191" i="6" s="1"/>
  <c r="BI190" i="6"/>
  <c r="BH190" i="6"/>
  <c r="BG190" i="6"/>
  <c r="BF190" i="6"/>
  <c r="T190" i="6"/>
  <c r="R190" i="6"/>
  <c r="P190" i="6"/>
  <c r="BK190" i="6"/>
  <c r="J190" i="6"/>
  <c r="BE190" i="6" s="1"/>
  <c r="BI189" i="6"/>
  <c r="BH189" i="6"/>
  <c r="BG189" i="6"/>
  <c r="BF189" i="6"/>
  <c r="T189" i="6"/>
  <c r="R189" i="6"/>
  <c r="P189" i="6"/>
  <c r="BK189" i="6"/>
  <c r="J189" i="6"/>
  <c r="BE189" i="6" s="1"/>
  <c r="BI188" i="6"/>
  <c r="BH188" i="6"/>
  <c r="BG188" i="6"/>
  <c r="BF188" i="6"/>
  <c r="T188" i="6"/>
  <c r="R188" i="6"/>
  <c r="P188" i="6"/>
  <c r="BK188" i="6"/>
  <c r="J188" i="6"/>
  <c r="BE188" i="6" s="1"/>
  <c r="BI187" i="6"/>
  <c r="BH187" i="6"/>
  <c r="BG187" i="6"/>
  <c r="BF187" i="6"/>
  <c r="T187" i="6"/>
  <c r="R187" i="6"/>
  <c r="P187" i="6"/>
  <c r="BK187" i="6"/>
  <c r="J187" i="6"/>
  <c r="BE187" i="6" s="1"/>
  <c r="BI186" i="6"/>
  <c r="BH186" i="6"/>
  <c r="BG186" i="6"/>
  <c r="BF186" i="6"/>
  <c r="T186" i="6"/>
  <c r="R186" i="6"/>
  <c r="P186" i="6"/>
  <c r="BK186" i="6"/>
  <c r="J186" i="6"/>
  <c r="BE186" i="6" s="1"/>
  <c r="BI185" i="6"/>
  <c r="BH185" i="6"/>
  <c r="BG185" i="6"/>
  <c r="BF185" i="6"/>
  <c r="T185" i="6"/>
  <c r="R185" i="6"/>
  <c r="P185" i="6"/>
  <c r="BK185" i="6"/>
  <c r="J185" i="6"/>
  <c r="BE185" i="6" s="1"/>
  <c r="BI184" i="6"/>
  <c r="BH184" i="6"/>
  <c r="BG184" i="6"/>
  <c r="BF184" i="6"/>
  <c r="T184" i="6"/>
  <c r="T183" i="6" s="1"/>
  <c r="R184" i="6"/>
  <c r="R183" i="6" s="1"/>
  <c r="P184" i="6"/>
  <c r="P183" i="6" s="1"/>
  <c r="BK184" i="6"/>
  <c r="BK183" i="6" s="1"/>
  <c r="J183" i="6" s="1"/>
  <c r="J80" i="6" s="1"/>
  <c r="J184" i="6"/>
  <c r="BE184" i="6" s="1"/>
  <c r="BI182" i="6"/>
  <c r="BH182" i="6"/>
  <c r="BG182" i="6"/>
  <c r="BF182" i="6"/>
  <c r="BE182" i="6"/>
  <c r="T182" i="6"/>
  <c r="R182" i="6"/>
  <c r="P182" i="6"/>
  <c r="BK182" i="6"/>
  <c r="J182" i="6"/>
  <c r="BI181" i="6"/>
  <c r="BH181" i="6"/>
  <c r="BG181" i="6"/>
  <c r="BF181" i="6"/>
  <c r="BE181" i="6"/>
  <c r="T181" i="6"/>
  <c r="T180" i="6" s="1"/>
  <c r="R181" i="6"/>
  <c r="R180" i="6" s="1"/>
  <c r="P181" i="6"/>
  <c r="P180" i="6" s="1"/>
  <c r="BK181" i="6"/>
  <c r="BK180" i="6" s="1"/>
  <c r="J180" i="6" s="1"/>
  <c r="J79" i="6" s="1"/>
  <c r="J181" i="6"/>
  <c r="BI179" i="6"/>
  <c r="BH179" i="6"/>
  <c r="BG179" i="6"/>
  <c r="BF179" i="6"/>
  <c r="T179" i="6"/>
  <c r="T178" i="6" s="1"/>
  <c r="R179" i="6"/>
  <c r="R178" i="6" s="1"/>
  <c r="P179" i="6"/>
  <c r="P178" i="6" s="1"/>
  <c r="BK179" i="6"/>
  <c r="BK178" i="6" s="1"/>
  <c r="J178" i="6" s="1"/>
  <c r="J78" i="6" s="1"/>
  <c r="J179" i="6"/>
  <c r="BE179" i="6" s="1"/>
  <c r="BI177" i="6"/>
  <c r="BH177" i="6"/>
  <c r="BG177" i="6"/>
  <c r="BF177" i="6"/>
  <c r="BE177" i="6"/>
  <c r="T177" i="6"/>
  <c r="T176" i="6" s="1"/>
  <c r="R177" i="6"/>
  <c r="R176" i="6" s="1"/>
  <c r="P177" i="6"/>
  <c r="P176" i="6" s="1"/>
  <c r="BK177" i="6"/>
  <c r="BK176" i="6" s="1"/>
  <c r="J176" i="6" s="1"/>
  <c r="J77" i="6" s="1"/>
  <c r="J177" i="6"/>
  <c r="BI175" i="6"/>
  <c r="BH175" i="6"/>
  <c r="BG175" i="6"/>
  <c r="BF175" i="6"/>
  <c r="T175" i="6"/>
  <c r="R175" i="6"/>
  <c r="P175" i="6"/>
  <c r="BK175" i="6"/>
  <c r="J175" i="6"/>
  <c r="BE175" i="6" s="1"/>
  <c r="BI174" i="6"/>
  <c r="BH174" i="6"/>
  <c r="BG174" i="6"/>
  <c r="BF174" i="6"/>
  <c r="T174" i="6"/>
  <c r="T173" i="6" s="1"/>
  <c r="R174" i="6"/>
  <c r="R173" i="6" s="1"/>
  <c r="P174" i="6"/>
  <c r="P173" i="6" s="1"/>
  <c r="BK174" i="6"/>
  <c r="BK173" i="6" s="1"/>
  <c r="J173" i="6" s="1"/>
  <c r="J76" i="6" s="1"/>
  <c r="J174" i="6"/>
  <c r="BE174" i="6" s="1"/>
  <c r="BI172" i="6"/>
  <c r="BH172" i="6"/>
  <c r="BG172" i="6"/>
  <c r="BF172" i="6"/>
  <c r="BE172" i="6"/>
  <c r="T172" i="6"/>
  <c r="R172" i="6"/>
  <c r="P172" i="6"/>
  <c r="BK172" i="6"/>
  <c r="J172" i="6"/>
  <c r="BI171" i="6"/>
  <c r="BH171" i="6"/>
  <c r="BG171" i="6"/>
  <c r="BF171" i="6"/>
  <c r="BE171" i="6"/>
  <c r="T171" i="6"/>
  <c r="R171" i="6"/>
  <c r="P171" i="6"/>
  <c r="BK171" i="6"/>
  <c r="J171" i="6"/>
  <c r="BI170" i="6"/>
  <c r="BH170" i="6"/>
  <c r="BG170" i="6"/>
  <c r="BF170" i="6"/>
  <c r="BE170" i="6"/>
  <c r="T170" i="6"/>
  <c r="T169" i="6" s="1"/>
  <c r="R170" i="6"/>
  <c r="R169" i="6" s="1"/>
  <c r="P170" i="6"/>
  <c r="P169" i="6" s="1"/>
  <c r="BK170" i="6"/>
  <c r="BK169" i="6" s="1"/>
  <c r="J169" i="6" s="1"/>
  <c r="J75" i="6" s="1"/>
  <c r="J170" i="6"/>
  <c r="BI168" i="6"/>
  <c r="BH168" i="6"/>
  <c r="BG168" i="6"/>
  <c r="BF168" i="6"/>
  <c r="T168" i="6"/>
  <c r="R168" i="6"/>
  <c r="P168" i="6"/>
  <c r="BK168" i="6"/>
  <c r="J168" i="6"/>
  <c r="BE168" i="6" s="1"/>
  <c r="BI167" i="6"/>
  <c r="BH167" i="6"/>
  <c r="BG167" i="6"/>
  <c r="BF167" i="6"/>
  <c r="T167" i="6"/>
  <c r="T166" i="6" s="1"/>
  <c r="R167" i="6"/>
  <c r="R166" i="6" s="1"/>
  <c r="P167" i="6"/>
  <c r="P166" i="6" s="1"/>
  <c r="BK167" i="6"/>
  <c r="BK166" i="6" s="1"/>
  <c r="J166" i="6" s="1"/>
  <c r="J74" i="6" s="1"/>
  <c r="J167" i="6"/>
  <c r="BE167" i="6" s="1"/>
  <c r="BI165" i="6"/>
  <c r="BH165" i="6"/>
  <c r="BG165" i="6"/>
  <c r="BF165" i="6"/>
  <c r="BE165" i="6"/>
  <c r="T165" i="6"/>
  <c r="R165" i="6"/>
  <c r="P165" i="6"/>
  <c r="BK165" i="6"/>
  <c r="J165" i="6"/>
  <c r="BI164" i="6"/>
  <c r="BH164" i="6"/>
  <c r="BG164" i="6"/>
  <c r="BF164" i="6"/>
  <c r="BE164" i="6"/>
  <c r="T164" i="6"/>
  <c r="R164" i="6"/>
  <c r="P164" i="6"/>
  <c r="BK164" i="6"/>
  <c r="J164" i="6"/>
  <c r="BI163" i="6"/>
  <c r="BH163" i="6"/>
  <c r="BG163" i="6"/>
  <c r="BF163" i="6"/>
  <c r="BE163" i="6"/>
  <c r="T163" i="6"/>
  <c r="T162" i="6" s="1"/>
  <c r="R163" i="6"/>
  <c r="R162" i="6" s="1"/>
  <c r="P163" i="6"/>
  <c r="P162" i="6" s="1"/>
  <c r="BK163" i="6"/>
  <c r="BK162" i="6" s="1"/>
  <c r="J162" i="6" s="1"/>
  <c r="J73" i="6" s="1"/>
  <c r="J163" i="6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T159" i="6" s="1"/>
  <c r="R160" i="6"/>
  <c r="R159" i="6" s="1"/>
  <c r="P160" i="6"/>
  <c r="P159" i="6" s="1"/>
  <c r="BK160" i="6"/>
  <c r="BK159" i="6" s="1"/>
  <c r="J159" i="6" s="1"/>
  <c r="J72" i="6" s="1"/>
  <c r="J160" i="6"/>
  <c r="BE160" i="6" s="1"/>
  <c r="BI158" i="6"/>
  <c r="BH158" i="6"/>
  <c r="BG158" i="6"/>
  <c r="BF158" i="6"/>
  <c r="BE158" i="6"/>
  <c r="T158" i="6"/>
  <c r="R158" i="6"/>
  <c r="P158" i="6"/>
  <c r="BK158" i="6"/>
  <c r="J158" i="6"/>
  <c r="BI157" i="6"/>
  <c r="BH157" i="6"/>
  <c r="BG157" i="6"/>
  <c r="BF157" i="6"/>
  <c r="BE157" i="6"/>
  <c r="T157" i="6"/>
  <c r="T156" i="6" s="1"/>
  <c r="R157" i="6"/>
  <c r="R156" i="6" s="1"/>
  <c r="P157" i="6"/>
  <c r="P156" i="6" s="1"/>
  <c r="BK157" i="6"/>
  <c r="BK156" i="6" s="1"/>
  <c r="J156" i="6" s="1"/>
  <c r="J71" i="6" s="1"/>
  <c r="J157" i="6"/>
  <c r="BI155" i="6"/>
  <c r="BH155" i="6"/>
  <c r="BG155" i="6"/>
  <c r="BF155" i="6"/>
  <c r="T155" i="6"/>
  <c r="R155" i="6"/>
  <c r="P155" i="6"/>
  <c r="BK155" i="6"/>
  <c r="J155" i="6"/>
  <c r="BE155" i="6" s="1"/>
  <c r="BI154" i="6"/>
  <c r="BH154" i="6"/>
  <c r="BG154" i="6"/>
  <c r="BF154" i="6"/>
  <c r="T154" i="6"/>
  <c r="T153" i="6" s="1"/>
  <c r="R154" i="6"/>
  <c r="R153" i="6" s="1"/>
  <c r="P154" i="6"/>
  <c r="P153" i="6" s="1"/>
  <c r="BK154" i="6"/>
  <c r="BK153" i="6" s="1"/>
  <c r="J153" i="6" s="1"/>
  <c r="J70" i="6" s="1"/>
  <c r="J154" i="6"/>
  <c r="BE154" i="6" s="1"/>
  <c r="BI152" i="6"/>
  <c r="BH152" i="6"/>
  <c r="BG152" i="6"/>
  <c r="BF152" i="6"/>
  <c r="BE152" i="6"/>
  <c r="T152" i="6"/>
  <c r="R152" i="6"/>
  <c r="P152" i="6"/>
  <c r="BK152" i="6"/>
  <c r="J152" i="6"/>
  <c r="BI151" i="6"/>
  <c r="BH151" i="6"/>
  <c r="BG151" i="6"/>
  <c r="BF151" i="6"/>
  <c r="BE151" i="6"/>
  <c r="T151" i="6"/>
  <c r="T150" i="6" s="1"/>
  <c r="R151" i="6"/>
  <c r="R150" i="6" s="1"/>
  <c r="P151" i="6"/>
  <c r="P150" i="6" s="1"/>
  <c r="BK151" i="6"/>
  <c r="BK150" i="6" s="1"/>
  <c r="J150" i="6" s="1"/>
  <c r="J69" i="6" s="1"/>
  <c r="J151" i="6"/>
  <c r="BI149" i="6"/>
  <c r="BH149" i="6"/>
  <c r="BG149" i="6"/>
  <c r="BF149" i="6"/>
  <c r="T149" i="6"/>
  <c r="R149" i="6"/>
  <c r="P149" i="6"/>
  <c r="BK149" i="6"/>
  <c r="J149" i="6"/>
  <c r="BE149" i="6" s="1"/>
  <c r="BI148" i="6"/>
  <c r="BH148" i="6"/>
  <c r="BG148" i="6"/>
  <c r="BF148" i="6"/>
  <c r="T148" i="6"/>
  <c r="T147" i="6" s="1"/>
  <c r="R148" i="6"/>
  <c r="R147" i="6" s="1"/>
  <c r="P148" i="6"/>
  <c r="P147" i="6" s="1"/>
  <c r="BK148" i="6"/>
  <c r="BK147" i="6" s="1"/>
  <c r="J147" i="6" s="1"/>
  <c r="J68" i="6" s="1"/>
  <c r="J148" i="6"/>
  <c r="BE148" i="6" s="1"/>
  <c r="BI146" i="6"/>
  <c r="BH146" i="6"/>
  <c r="BG146" i="6"/>
  <c r="BF146" i="6"/>
  <c r="BE146" i="6"/>
  <c r="T146" i="6"/>
  <c r="R146" i="6"/>
  <c r="P146" i="6"/>
  <c r="BK146" i="6"/>
  <c r="J146" i="6"/>
  <c r="BI145" i="6"/>
  <c r="BH145" i="6"/>
  <c r="BG145" i="6"/>
  <c r="BF145" i="6"/>
  <c r="BE145" i="6"/>
  <c r="T145" i="6"/>
  <c r="T144" i="6" s="1"/>
  <c r="R145" i="6"/>
  <c r="R144" i="6" s="1"/>
  <c r="P145" i="6"/>
  <c r="P144" i="6" s="1"/>
  <c r="BK145" i="6"/>
  <c r="BK144" i="6" s="1"/>
  <c r="J144" i="6" s="1"/>
  <c r="J67" i="6" s="1"/>
  <c r="J145" i="6"/>
  <c r="BI143" i="6"/>
  <c r="BH143" i="6"/>
  <c r="BG143" i="6"/>
  <c r="BF143" i="6"/>
  <c r="T143" i="6"/>
  <c r="R143" i="6"/>
  <c r="P143" i="6"/>
  <c r="BK143" i="6"/>
  <c r="J143" i="6"/>
  <c r="BE143" i="6" s="1"/>
  <c r="BI142" i="6"/>
  <c r="BH142" i="6"/>
  <c r="BG142" i="6"/>
  <c r="BF142" i="6"/>
  <c r="T142" i="6"/>
  <c r="T141" i="6" s="1"/>
  <c r="R142" i="6"/>
  <c r="R141" i="6" s="1"/>
  <c r="P142" i="6"/>
  <c r="P141" i="6" s="1"/>
  <c r="BK142" i="6"/>
  <c r="BK141" i="6" s="1"/>
  <c r="J141" i="6" s="1"/>
  <c r="J66" i="6" s="1"/>
  <c r="J142" i="6"/>
  <c r="BE142" i="6" s="1"/>
  <c r="BI140" i="6"/>
  <c r="BH140" i="6"/>
  <c r="BG140" i="6"/>
  <c r="BF140" i="6"/>
  <c r="BE140" i="6"/>
  <c r="T140" i="6"/>
  <c r="R140" i="6"/>
  <c r="P140" i="6"/>
  <c r="BK140" i="6"/>
  <c r="J140" i="6"/>
  <c r="BI139" i="6"/>
  <c r="BH139" i="6"/>
  <c r="BG139" i="6"/>
  <c r="BF139" i="6"/>
  <c r="BE139" i="6"/>
  <c r="T139" i="6"/>
  <c r="T138" i="6" s="1"/>
  <c r="R139" i="6"/>
  <c r="R138" i="6" s="1"/>
  <c r="P139" i="6"/>
  <c r="P138" i="6" s="1"/>
  <c r="BK139" i="6"/>
  <c r="BK138" i="6" s="1"/>
  <c r="J138" i="6" s="1"/>
  <c r="J65" i="6" s="1"/>
  <c r="J139" i="6"/>
  <c r="BI137" i="6"/>
  <c r="BH137" i="6"/>
  <c r="BG137" i="6"/>
  <c r="BF137" i="6"/>
  <c r="T137" i="6"/>
  <c r="R137" i="6"/>
  <c r="P137" i="6"/>
  <c r="BK137" i="6"/>
  <c r="J137" i="6"/>
  <c r="BE137" i="6" s="1"/>
  <c r="BI136" i="6"/>
  <c r="BH136" i="6"/>
  <c r="BG136" i="6"/>
  <c r="BF136" i="6"/>
  <c r="T136" i="6"/>
  <c r="T135" i="6" s="1"/>
  <c r="R136" i="6"/>
  <c r="R135" i="6" s="1"/>
  <c r="P136" i="6"/>
  <c r="P135" i="6" s="1"/>
  <c r="BK136" i="6"/>
  <c r="BK135" i="6" s="1"/>
  <c r="J135" i="6" s="1"/>
  <c r="J64" i="6" s="1"/>
  <c r="J136" i="6"/>
  <c r="BE136" i="6" s="1"/>
  <c r="BI134" i="6"/>
  <c r="BH134" i="6"/>
  <c r="BG134" i="6"/>
  <c r="BF134" i="6"/>
  <c r="BE134" i="6"/>
  <c r="T134" i="6"/>
  <c r="R134" i="6"/>
  <c r="P134" i="6"/>
  <c r="BK134" i="6"/>
  <c r="J134" i="6"/>
  <c r="BI133" i="6"/>
  <c r="BH133" i="6"/>
  <c r="BG133" i="6"/>
  <c r="BF133" i="6"/>
  <c r="BE133" i="6"/>
  <c r="T133" i="6"/>
  <c r="T132" i="6" s="1"/>
  <c r="R133" i="6"/>
  <c r="R132" i="6" s="1"/>
  <c r="P133" i="6"/>
  <c r="P132" i="6" s="1"/>
  <c r="BK133" i="6"/>
  <c r="BK132" i="6" s="1"/>
  <c r="J132" i="6" s="1"/>
  <c r="J63" i="6" s="1"/>
  <c r="J133" i="6"/>
  <c r="BI131" i="6"/>
  <c r="BH131" i="6"/>
  <c r="BG131" i="6"/>
  <c r="BF131" i="6"/>
  <c r="T131" i="6"/>
  <c r="R131" i="6"/>
  <c r="P131" i="6"/>
  <c r="BK131" i="6"/>
  <c r="J131" i="6"/>
  <c r="BE131" i="6" s="1"/>
  <c r="BI130" i="6"/>
  <c r="BH130" i="6"/>
  <c r="BG130" i="6"/>
  <c r="BF130" i="6"/>
  <c r="T130" i="6"/>
  <c r="T129" i="6" s="1"/>
  <c r="R130" i="6"/>
  <c r="R129" i="6" s="1"/>
  <c r="P130" i="6"/>
  <c r="P129" i="6" s="1"/>
  <c r="BK130" i="6"/>
  <c r="BK129" i="6" s="1"/>
  <c r="J129" i="6" s="1"/>
  <c r="J62" i="6" s="1"/>
  <c r="J130" i="6"/>
  <c r="BE130" i="6" s="1"/>
  <c r="BI128" i="6"/>
  <c r="BH128" i="6"/>
  <c r="BG128" i="6"/>
  <c r="BF128" i="6"/>
  <c r="BE128" i="6"/>
  <c r="T128" i="6"/>
  <c r="R128" i="6"/>
  <c r="P128" i="6"/>
  <c r="BK128" i="6"/>
  <c r="J128" i="6"/>
  <c r="BI127" i="6"/>
  <c r="BH127" i="6"/>
  <c r="BG127" i="6"/>
  <c r="BF127" i="6"/>
  <c r="BE127" i="6"/>
  <c r="T127" i="6"/>
  <c r="T126" i="6" s="1"/>
  <c r="R127" i="6"/>
  <c r="R126" i="6" s="1"/>
  <c r="P127" i="6"/>
  <c r="P126" i="6" s="1"/>
  <c r="BK127" i="6"/>
  <c r="BK126" i="6" s="1"/>
  <c r="J126" i="6" s="1"/>
  <c r="J61" i="6" s="1"/>
  <c r="J127" i="6"/>
  <c r="BI125" i="6"/>
  <c r="BH125" i="6"/>
  <c r="BG125" i="6"/>
  <c r="BF125" i="6"/>
  <c r="T125" i="6"/>
  <c r="R125" i="6"/>
  <c r="P125" i="6"/>
  <c r="BK125" i="6"/>
  <c r="J125" i="6"/>
  <c r="BE125" i="6" s="1"/>
  <c r="BI124" i="6"/>
  <c r="BH124" i="6"/>
  <c r="BG124" i="6"/>
  <c r="BF124" i="6"/>
  <c r="T124" i="6"/>
  <c r="T123" i="6" s="1"/>
  <c r="R124" i="6"/>
  <c r="R123" i="6" s="1"/>
  <c r="P124" i="6"/>
  <c r="P123" i="6" s="1"/>
  <c r="BK124" i="6"/>
  <c r="BK123" i="6" s="1"/>
  <c r="J123" i="6" s="1"/>
  <c r="J60" i="6" s="1"/>
  <c r="J124" i="6"/>
  <c r="BE124" i="6" s="1"/>
  <c r="BI122" i="6"/>
  <c r="BH122" i="6"/>
  <c r="BG122" i="6"/>
  <c r="BF122" i="6"/>
  <c r="BE122" i="6"/>
  <c r="T122" i="6"/>
  <c r="R122" i="6"/>
  <c r="P122" i="6"/>
  <c r="BK122" i="6"/>
  <c r="J122" i="6"/>
  <c r="BI121" i="6"/>
  <c r="BH121" i="6"/>
  <c r="BG121" i="6"/>
  <c r="BF121" i="6"/>
  <c r="BE121" i="6"/>
  <c r="T121" i="6"/>
  <c r="R121" i="6"/>
  <c r="P121" i="6"/>
  <c r="BK121" i="6"/>
  <c r="J121" i="6"/>
  <c r="BI120" i="6"/>
  <c r="BH120" i="6"/>
  <c r="BG120" i="6"/>
  <c r="BF120" i="6"/>
  <c r="BE120" i="6"/>
  <c r="T120" i="6"/>
  <c r="R120" i="6"/>
  <c r="P120" i="6"/>
  <c r="BK120" i="6"/>
  <c r="J120" i="6"/>
  <c r="BI119" i="6"/>
  <c r="BH119" i="6"/>
  <c r="BG119" i="6"/>
  <c r="BF119" i="6"/>
  <c r="BE119" i="6"/>
  <c r="T119" i="6"/>
  <c r="R119" i="6"/>
  <c r="P119" i="6"/>
  <c r="BK119" i="6"/>
  <c r="J119" i="6"/>
  <c r="BI118" i="6"/>
  <c r="BH118" i="6"/>
  <c r="BG118" i="6"/>
  <c r="BF118" i="6"/>
  <c r="BE118" i="6"/>
  <c r="T118" i="6"/>
  <c r="R118" i="6"/>
  <c r="P118" i="6"/>
  <c r="BK118" i="6"/>
  <c r="J118" i="6"/>
  <c r="BI117" i="6"/>
  <c r="BH117" i="6"/>
  <c r="BG117" i="6"/>
  <c r="BF117" i="6"/>
  <c r="BE117" i="6"/>
  <c r="T117" i="6"/>
  <c r="R117" i="6"/>
  <c r="P117" i="6"/>
  <c r="BK117" i="6"/>
  <c r="J117" i="6"/>
  <c r="BI116" i="6"/>
  <c r="BH116" i="6"/>
  <c r="BG116" i="6"/>
  <c r="BF116" i="6"/>
  <c r="BE116" i="6"/>
  <c r="T116" i="6"/>
  <c r="R116" i="6"/>
  <c r="P116" i="6"/>
  <c r="BK116" i="6"/>
  <c r="J116" i="6"/>
  <c r="BI115" i="6"/>
  <c r="BH115" i="6"/>
  <c r="BG115" i="6"/>
  <c r="BF115" i="6"/>
  <c r="BE115" i="6"/>
  <c r="T115" i="6"/>
  <c r="T114" i="6" s="1"/>
  <c r="R115" i="6"/>
  <c r="P115" i="6"/>
  <c r="P114" i="6" s="1"/>
  <c r="BK115" i="6"/>
  <c r="BK114" i="6" s="1"/>
  <c r="J114" i="6" s="1"/>
  <c r="J59" i="6" s="1"/>
  <c r="J115" i="6"/>
  <c r="BI113" i="6"/>
  <c r="BH113" i="6"/>
  <c r="BG113" i="6"/>
  <c r="BF113" i="6"/>
  <c r="T113" i="6"/>
  <c r="R113" i="6"/>
  <c r="P113" i="6"/>
  <c r="BK113" i="6"/>
  <c r="J113" i="6"/>
  <c r="BE113" i="6" s="1"/>
  <c r="BI112" i="6"/>
  <c r="BH112" i="6"/>
  <c r="BG112" i="6"/>
  <c r="BF112" i="6"/>
  <c r="T112" i="6"/>
  <c r="R112" i="6"/>
  <c r="P112" i="6"/>
  <c r="BK112" i="6"/>
  <c r="J112" i="6"/>
  <c r="BE112" i="6" s="1"/>
  <c r="BI110" i="6"/>
  <c r="BH110" i="6"/>
  <c r="BG110" i="6"/>
  <c r="BF110" i="6"/>
  <c r="T110" i="6"/>
  <c r="R110" i="6"/>
  <c r="R109" i="6" s="1"/>
  <c r="P110" i="6"/>
  <c r="BK110" i="6"/>
  <c r="BK109" i="6" s="1"/>
  <c r="J110" i="6"/>
  <c r="BE110" i="6" s="1"/>
  <c r="J103" i="6"/>
  <c r="J101" i="6"/>
  <c r="F101" i="6"/>
  <c r="E99" i="6"/>
  <c r="F51" i="6"/>
  <c r="F49" i="6"/>
  <c r="E47" i="6"/>
  <c r="J21" i="6"/>
  <c r="E21" i="6"/>
  <c r="J51" i="6" s="1"/>
  <c r="J20" i="6"/>
  <c r="J18" i="6"/>
  <c r="E18" i="6"/>
  <c r="F104" i="6" s="1"/>
  <c r="J17" i="6"/>
  <c r="J15" i="6"/>
  <c r="E15" i="6"/>
  <c r="F103" i="6" s="1"/>
  <c r="J14" i="6"/>
  <c r="J12" i="6"/>
  <c r="J49" i="6" s="1"/>
  <c r="E7" i="6"/>
  <c r="E97" i="6" s="1"/>
  <c r="J283" i="5"/>
  <c r="J103" i="5" s="1"/>
  <c r="AY55" i="1"/>
  <c r="AX55" i="1"/>
  <c r="BI284" i="5"/>
  <c r="BH284" i="5"/>
  <c r="BG284" i="5"/>
  <c r="BF284" i="5"/>
  <c r="T284" i="5"/>
  <c r="T283" i="5" s="1"/>
  <c r="R284" i="5"/>
  <c r="R283" i="5" s="1"/>
  <c r="P284" i="5"/>
  <c r="P283" i="5" s="1"/>
  <c r="BK284" i="5"/>
  <c r="BK283" i="5" s="1"/>
  <c r="J284" i="5"/>
  <c r="BE284" i="5" s="1"/>
  <c r="BI282" i="5"/>
  <c r="BH282" i="5"/>
  <c r="BG282" i="5"/>
  <c r="BF282" i="5"/>
  <c r="BE282" i="5"/>
  <c r="T282" i="5"/>
  <c r="T281" i="5" s="1"/>
  <c r="T280" i="5" s="1"/>
  <c r="R282" i="5"/>
  <c r="R281" i="5" s="1"/>
  <c r="P282" i="5"/>
  <c r="P281" i="5" s="1"/>
  <c r="P280" i="5" s="1"/>
  <c r="BK282" i="5"/>
  <c r="BK281" i="5" s="1"/>
  <c r="J282" i="5"/>
  <c r="BI278" i="5"/>
  <c r="BH278" i="5"/>
  <c r="BG278" i="5"/>
  <c r="BF278" i="5"/>
  <c r="BE278" i="5"/>
  <c r="T278" i="5"/>
  <c r="T277" i="5" s="1"/>
  <c r="R278" i="5"/>
  <c r="R277" i="5" s="1"/>
  <c r="P278" i="5"/>
  <c r="P277" i="5" s="1"/>
  <c r="BK278" i="5"/>
  <c r="BK277" i="5" s="1"/>
  <c r="J277" i="5" s="1"/>
  <c r="J100" i="5" s="1"/>
  <c r="J278" i="5"/>
  <c r="BI275" i="5"/>
  <c r="BH275" i="5"/>
  <c r="BG275" i="5"/>
  <c r="BF275" i="5"/>
  <c r="T275" i="5"/>
  <c r="T274" i="5" s="1"/>
  <c r="R275" i="5"/>
  <c r="R274" i="5" s="1"/>
  <c r="P275" i="5"/>
  <c r="P274" i="5" s="1"/>
  <c r="BK275" i="5"/>
  <c r="BK274" i="5" s="1"/>
  <c r="J274" i="5" s="1"/>
  <c r="J99" i="5" s="1"/>
  <c r="J275" i="5"/>
  <c r="BE275" i="5" s="1"/>
  <c r="BI272" i="5"/>
  <c r="BH272" i="5"/>
  <c r="BG272" i="5"/>
  <c r="BF272" i="5"/>
  <c r="BE272" i="5"/>
  <c r="T272" i="5"/>
  <c r="T271" i="5" s="1"/>
  <c r="R272" i="5"/>
  <c r="R271" i="5" s="1"/>
  <c r="R270" i="5" s="1"/>
  <c r="P272" i="5"/>
  <c r="P271" i="5" s="1"/>
  <c r="BK272" i="5"/>
  <c r="BK271" i="5" s="1"/>
  <c r="J272" i="5"/>
  <c r="BI268" i="5"/>
  <c r="BH268" i="5"/>
  <c r="BG268" i="5"/>
  <c r="BF268" i="5"/>
  <c r="BE268" i="5"/>
  <c r="T268" i="5"/>
  <c r="T267" i="5" s="1"/>
  <c r="R268" i="5"/>
  <c r="R267" i="5" s="1"/>
  <c r="P268" i="5"/>
  <c r="P267" i="5" s="1"/>
  <c r="BK268" i="5"/>
  <c r="BK267" i="5" s="1"/>
  <c r="J267" i="5" s="1"/>
  <c r="J96" i="5" s="1"/>
  <c r="J268" i="5"/>
  <c r="BI266" i="5"/>
  <c r="BH266" i="5"/>
  <c r="BG266" i="5"/>
  <c r="BF266" i="5"/>
  <c r="T266" i="5"/>
  <c r="R266" i="5"/>
  <c r="P266" i="5"/>
  <c r="BK266" i="5"/>
  <c r="J266" i="5"/>
  <c r="BE266" i="5" s="1"/>
  <c r="BI265" i="5"/>
  <c r="BH265" i="5"/>
  <c r="BG265" i="5"/>
  <c r="BF265" i="5"/>
  <c r="T265" i="5"/>
  <c r="R265" i="5"/>
  <c r="R264" i="5" s="1"/>
  <c r="P265" i="5"/>
  <c r="P264" i="5" s="1"/>
  <c r="BK265" i="5"/>
  <c r="BK264" i="5" s="1"/>
  <c r="J264" i="5" s="1"/>
  <c r="J95" i="5" s="1"/>
  <c r="J265" i="5"/>
  <c r="BE265" i="5" s="1"/>
  <c r="BI263" i="5"/>
  <c r="BH263" i="5"/>
  <c r="BG263" i="5"/>
  <c r="BF263" i="5"/>
  <c r="BE263" i="5"/>
  <c r="T263" i="5"/>
  <c r="R263" i="5"/>
  <c r="P263" i="5"/>
  <c r="BK263" i="5"/>
  <c r="J263" i="5"/>
  <c r="BI262" i="5"/>
  <c r="BH262" i="5"/>
  <c r="BG262" i="5"/>
  <c r="BF262" i="5"/>
  <c r="BE262" i="5"/>
  <c r="T262" i="5"/>
  <c r="T261" i="5" s="1"/>
  <c r="R262" i="5"/>
  <c r="R261" i="5" s="1"/>
  <c r="P262" i="5"/>
  <c r="P261" i="5" s="1"/>
  <c r="BK262" i="5"/>
  <c r="BK261" i="5" s="1"/>
  <c r="J261" i="5" s="1"/>
  <c r="J94" i="5" s="1"/>
  <c r="J262" i="5"/>
  <c r="BI260" i="5"/>
  <c r="BH260" i="5"/>
  <c r="BG260" i="5"/>
  <c r="BF260" i="5"/>
  <c r="T260" i="5"/>
  <c r="R260" i="5"/>
  <c r="P260" i="5"/>
  <c r="BK260" i="5"/>
  <c r="J260" i="5"/>
  <c r="BE260" i="5" s="1"/>
  <c r="BI259" i="5"/>
  <c r="BH259" i="5"/>
  <c r="BG259" i="5"/>
  <c r="BF259" i="5"/>
  <c r="T259" i="5"/>
  <c r="R259" i="5"/>
  <c r="P259" i="5"/>
  <c r="BK259" i="5"/>
  <c r="J259" i="5"/>
  <c r="BE259" i="5" s="1"/>
  <c r="BI258" i="5"/>
  <c r="BH258" i="5"/>
  <c r="BG258" i="5"/>
  <c r="BF258" i="5"/>
  <c r="T258" i="5"/>
  <c r="R258" i="5"/>
  <c r="R257" i="5" s="1"/>
  <c r="P258" i="5"/>
  <c r="P257" i="5" s="1"/>
  <c r="BK258" i="5"/>
  <c r="BK257" i="5" s="1"/>
  <c r="J257" i="5" s="1"/>
  <c r="J93" i="5" s="1"/>
  <c r="J258" i="5"/>
  <c r="BE258" i="5" s="1"/>
  <c r="BI256" i="5"/>
  <c r="BH256" i="5"/>
  <c r="BG256" i="5"/>
  <c r="BF256" i="5"/>
  <c r="BE256" i="5"/>
  <c r="T256" i="5"/>
  <c r="R256" i="5"/>
  <c r="P256" i="5"/>
  <c r="BK256" i="5"/>
  <c r="J256" i="5"/>
  <c r="BI255" i="5"/>
  <c r="BH255" i="5"/>
  <c r="BG255" i="5"/>
  <c r="BF255" i="5"/>
  <c r="BE255" i="5"/>
  <c r="T255" i="5"/>
  <c r="R255" i="5"/>
  <c r="P255" i="5"/>
  <c r="BK255" i="5"/>
  <c r="J255" i="5"/>
  <c r="BI254" i="5"/>
  <c r="BH254" i="5"/>
  <c r="BG254" i="5"/>
  <c r="BF254" i="5"/>
  <c r="BE254" i="5"/>
  <c r="T254" i="5"/>
  <c r="R254" i="5"/>
  <c r="P254" i="5"/>
  <c r="BK254" i="5"/>
  <c r="J254" i="5"/>
  <c r="BI253" i="5"/>
  <c r="BH253" i="5"/>
  <c r="BG253" i="5"/>
  <c r="BF253" i="5"/>
  <c r="BE253" i="5"/>
  <c r="T253" i="5"/>
  <c r="R253" i="5"/>
  <c r="P253" i="5"/>
  <c r="BK253" i="5"/>
  <c r="J253" i="5"/>
  <c r="BI252" i="5"/>
  <c r="BH252" i="5"/>
  <c r="BG252" i="5"/>
  <c r="BF252" i="5"/>
  <c r="BE252" i="5"/>
  <c r="T252" i="5"/>
  <c r="R252" i="5"/>
  <c r="P252" i="5"/>
  <c r="BK252" i="5"/>
  <c r="J252" i="5"/>
  <c r="BI251" i="5"/>
  <c r="BH251" i="5"/>
  <c r="BG251" i="5"/>
  <c r="BF251" i="5"/>
  <c r="BE251" i="5"/>
  <c r="T251" i="5"/>
  <c r="R251" i="5"/>
  <c r="P251" i="5"/>
  <c r="BK251" i="5"/>
  <c r="J251" i="5"/>
  <c r="BI250" i="5"/>
  <c r="BH250" i="5"/>
  <c r="BG250" i="5"/>
  <c r="BF250" i="5"/>
  <c r="BE250" i="5"/>
  <c r="T250" i="5"/>
  <c r="R250" i="5"/>
  <c r="P250" i="5"/>
  <c r="BK250" i="5"/>
  <c r="J250" i="5"/>
  <c r="BI249" i="5"/>
  <c r="BH249" i="5"/>
  <c r="BG249" i="5"/>
  <c r="BF249" i="5"/>
  <c r="BE249" i="5"/>
  <c r="T249" i="5"/>
  <c r="R249" i="5"/>
  <c r="P249" i="5"/>
  <c r="BK249" i="5"/>
  <c r="J249" i="5"/>
  <c r="BI248" i="5"/>
  <c r="BH248" i="5"/>
  <c r="BG248" i="5"/>
  <c r="BF248" i="5"/>
  <c r="BE248" i="5"/>
  <c r="T248" i="5"/>
  <c r="R248" i="5"/>
  <c r="P248" i="5"/>
  <c r="BK248" i="5"/>
  <c r="J248" i="5"/>
  <c r="BI247" i="5"/>
  <c r="BH247" i="5"/>
  <c r="BG247" i="5"/>
  <c r="BF247" i="5"/>
  <c r="BE247" i="5"/>
  <c r="T247" i="5"/>
  <c r="R247" i="5"/>
  <c r="P247" i="5"/>
  <c r="BK247" i="5"/>
  <c r="J247" i="5"/>
  <c r="BI246" i="5"/>
  <c r="BH246" i="5"/>
  <c r="BG246" i="5"/>
  <c r="BF246" i="5"/>
  <c r="BE246" i="5"/>
  <c r="T246" i="5"/>
  <c r="R246" i="5"/>
  <c r="P246" i="5"/>
  <c r="BK246" i="5"/>
  <c r="J246" i="5"/>
  <c r="BI245" i="5"/>
  <c r="BH245" i="5"/>
  <c r="BG245" i="5"/>
  <c r="BF245" i="5"/>
  <c r="BE245" i="5"/>
  <c r="T245" i="5"/>
  <c r="R245" i="5"/>
  <c r="P245" i="5"/>
  <c r="BK245" i="5"/>
  <c r="J245" i="5"/>
  <c r="BI244" i="5"/>
  <c r="BH244" i="5"/>
  <c r="BG244" i="5"/>
  <c r="BF244" i="5"/>
  <c r="BE244" i="5"/>
  <c r="T244" i="5"/>
  <c r="R244" i="5"/>
  <c r="P244" i="5"/>
  <c r="BK244" i="5"/>
  <c r="J244" i="5"/>
  <c r="BI243" i="5"/>
  <c r="BH243" i="5"/>
  <c r="BG243" i="5"/>
  <c r="BF243" i="5"/>
  <c r="BE243" i="5"/>
  <c r="T243" i="5"/>
  <c r="R243" i="5"/>
  <c r="P243" i="5"/>
  <c r="BK243" i="5"/>
  <c r="J243" i="5"/>
  <c r="BI242" i="5"/>
  <c r="BH242" i="5"/>
  <c r="BG242" i="5"/>
  <c r="BF242" i="5"/>
  <c r="BE242" i="5"/>
  <c r="T242" i="5"/>
  <c r="R242" i="5"/>
  <c r="P242" i="5"/>
  <c r="BK242" i="5"/>
  <c r="J242" i="5"/>
  <c r="BI241" i="5"/>
  <c r="BH241" i="5"/>
  <c r="BG241" i="5"/>
  <c r="BF241" i="5"/>
  <c r="BE241" i="5"/>
  <c r="T241" i="5"/>
  <c r="R241" i="5"/>
  <c r="P241" i="5"/>
  <c r="BK241" i="5"/>
  <c r="J241" i="5"/>
  <c r="BI240" i="5"/>
  <c r="BH240" i="5"/>
  <c r="BG240" i="5"/>
  <c r="BF240" i="5"/>
  <c r="BE240" i="5"/>
  <c r="T240" i="5"/>
  <c r="R240" i="5"/>
  <c r="P240" i="5"/>
  <c r="BK240" i="5"/>
  <c r="J240" i="5"/>
  <c r="BI239" i="5"/>
  <c r="BH239" i="5"/>
  <c r="BG239" i="5"/>
  <c r="BF239" i="5"/>
  <c r="BE239" i="5"/>
  <c r="T239" i="5"/>
  <c r="R239" i="5"/>
  <c r="P239" i="5"/>
  <c r="BK239" i="5"/>
  <c r="J239" i="5"/>
  <c r="BI238" i="5"/>
  <c r="BH238" i="5"/>
  <c r="BG238" i="5"/>
  <c r="BF238" i="5"/>
  <c r="BE238" i="5"/>
  <c r="T238" i="5"/>
  <c r="T237" i="5" s="1"/>
  <c r="R238" i="5"/>
  <c r="R237" i="5" s="1"/>
  <c r="P238" i="5"/>
  <c r="P237" i="5" s="1"/>
  <c r="BK238" i="5"/>
  <c r="BK237" i="5" s="1"/>
  <c r="J237" i="5" s="1"/>
  <c r="J92" i="5" s="1"/>
  <c r="J238" i="5"/>
  <c r="BI236" i="5"/>
  <c r="BH236" i="5"/>
  <c r="BG236" i="5"/>
  <c r="BF236" i="5"/>
  <c r="T236" i="5"/>
  <c r="R236" i="5"/>
  <c r="P236" i="5"/>
  <c r="BK236" i="5"/>
  <c r="J236" i="5"/>
  <c r="BE236" i="5" s="1"/>
  <c r="BI235" i="5"/>
  <c r="BH235" i="5"/>
  <c r="BG235" i="5"/>
  <c r="BF235" i="5"/>
  <c r="T235" i="5"/>
  <c r="R235" i="5"/>
  <c r="P235" i="5"/>
  <c r="BK235" i="5"/>
  <c r="J235" i="5"/>
  <c r="BE235" i="5" s="1"/>
  <c r="BI234" i="5"/>
  <c r="BH234" i="5"/>
  <c r="BG234" i="5"/>
  <c r="BF234" i="5"/>
  <c r="T234" i="5"/>
  <c r="R234" i="5"/>
  <c r="P234" i="5"/>
  <c r="BK234" i="5"/>
  <c r="J234" i="5"/>
  <c r="BE234" i="5" s="1"/>
  <c r="BI233" i="5"/>
  <c r="BH233" i="5"/>
  <c r="BG233" i="5"/>
  <c r="BF233" i="5"/>
  <c r="T233" i="5"/>
  <c r="R233" i="5"/>
  <c r="P233" i="5"/>
  <c r="BK233" i="5"/>
  <c r="J233" i="5"/>
  <c r="BE233" i="5" s="1"/>
  <c r="BI232" i="5"/>
  <c r="BH232" i="5"/>
  <c r="BG232" i="5"/>
  <c r="BF232" i="5"/>
  <c r="T232" i="5"/>
  <c r="R232" i="5"/>
  <c r="P232" i="5"/>
  <c r="BK232" i="5"/>
  <c r="J232" i="5"/>
  <c r="BE232" i="5" s="1"/>
  <c r="BI231" i="5"/>
  <c r="BH231" i="5"/>
  <c r="BG231" i="5"/>
  <c r="BF231" i="5"/>
  <c r="T231" i="5"/>
  <c r="R231" i="5"/>
  <c r="P231" i="5"/>
  <c r="BK231" i="5"/>
  <c r="J231" i="5"/>
  <c r="BE231" i="5" s="1"/>
  <c r="BI230" i="5"/>
  <c r="BH230" i="5"/>
  <c r="BG230" i="5"/>
  <c r="BF230" i="5"/>
  <c r="T230" i="5"/>
  <c r="R230" i="5"/>
  <c r="P230" i="5"/>
  <c r="BK230" i="5"/>
  <c r="J230" i="5"/>
  <c r="BE230" i="5" s="1"/>
  <c r="BI229" i="5"/>
  <c r="BH229" i="5"/>
  <c r="BG229" i="5"/>
  <c r="BF229" i="5"/>
  <c r="T229" i="5"/>
  <c r="T228" i="5" s="1"/>
  <c r="R229" i="5"/>
  <c r="R228" i="5" s="1"/>
  <c r="P229" i="5"/>
  <c r="P228" i="5" s="1"/>
  <c r="BK229" i="5"/>
  <c r="BK228" i="5" s="1"/>
  <c r="J228" i="5" s="1"/>
  <c r="J91" i="5" s="1"/>
  <c r="J229" i="5"/>
  <c r="BE229" i="5" s="1"/>
  <c r="BI227" i="5"/>
  <c r="BH227" i="5"/>
  <c r="BG227" i="5"/>
  <c r="BF227" i="5"/>
  <c r="BE227" i="5"/>
  <c r="T227" i="5"/>
  <c r="R227" i="5"/>
  <c r="P227" i="5"/>
  <c r="BK227" i="5"/>
  <c r="J227" i="5"/>
  <c r="BI226" i="5"/>
  <c r="BH226" i="5"/>
  <c r="BG226" i="5"/>
  <c r="BF226" i="5"/>
  <c r="BE226" i="5"/>
  <c r="T226" i="5"/>
  <c r="T225" i="5" s="1"/>
  <c r="R226" i="5"/>
  <c r="R225" i="5" s="1"/>
  <c r="P226" i="5"/>
  <c r="P225" i="5" s="1"/>
  <c r="BK226" i="5"/>
  <c r="BK225" i="5" s="1"/>
  <c r="J225" i="5" s="1"/>
  <c r="J90" i="5" s="1"/>
  <c r="J226" i="5"/>
  <c r="BI224" i="5"/>
  <c r="BH224" i="5"/>
  <c r="BG224" i="5"/>
  <c r="BF224" i="5"/>
  <c r="T224" i="5"/>
  <c r="R224" i="5"/>
  <c r="P224" i="5"/>
  <c r="BK224" i="5"/>
  <c r="J224" i="5"/>
  <c r="BE224" i="5" s="1"/>
  <c r="BI223" i="5"/>
  <c r="BH223" i="5"/>
  <c r="BG223" i="5"/>
  <c r="BF223" i="5"/>
  <c r="T223" i="5"/>
  <c r="T222" i="5" s="1"/>
  <c r="R223" i="5"/>
  <c r="R222" i="5" s="1"/>
  <c r="P223" i="5"/>
  <c r="P222" i="5" s="1"/>
  <c r="BK223" i="5"/>
  <c r="BK222" i="5" s="1"/>
  <c r="J222" i="5" s="1"/>
  <c r="J89" i="5" s="1"/>
  <c r="J223" i="5"/>
  <c r="BE223" i="5" s="1"/>
  <c r="BI221" i="5"/>
  <c r="BH221" i="5"/>
  <c r="BG221" i="5"/>
  <c r="BF221" i="5"/>
  <c r="BE221" i="5"/>
  <c r="T221" i="5"/>
  <c r="R221" i="5"/>
  <c r="P221" i="5"/>
  <c r="BK221" i="5"/>
  <c r="J221" i="5"/>
  <c r="BI220" i="5"/>
  <c r="BH220" i="5"/>
  <c r="BG220" i="5"/>
  <c r="BF220" i="5"/>
  <c r="BE220" i="5"/>
  <c r="T220" i="5"/>
  <c r="T219" i="5" s="1"/>
  <c r="R220" i="5"/>
  <c r="R219" i="5" s="1"/>
  <c r="P220" i="5"/>
  <c r="P219" i="5" s="1"/>
  <c r="BK220" i="5"/>
  <c r="BK219" i="5" s="1"/>
  <c r="J219" i="5" s="1"/>
  <c r="J88" i="5" s="1"/>
  <c r="J220" i="5"/>
  <c r="BI218" i="5"/>
  <c r="BH218" i="5"/>
  <c r="BG218" i="5"/>
  <c r="BF218" i="5"/>
  <c r="T218" i="5"/>
  <c r="R218" i="5"/>
  <c r="P218" i="5"/>
  <c r="BK218" i="5"/>
  <c r="J218" i="5"/>
  <c r="BE218" i="5" s="1"/>
  <c r="BI217" i="5"/>
  <c r="BH217" i="5"/>
  <c r="BG217" i="5"/>
  <c r="BF217" i="5"/>
  <c r="T217" i="5"/>
  <c r="T216" i="5" s="1"/>
  <c r="R217" i="5"/>
  <c r="R216" i="5" s="1"/>
  <c r="P217" i="5"/>
  <c r="P216" i="5" s="1"/>
  <c r="BK217" i="5"/>
  <c r="BK216" i="5" s="1"/>
  <c r="J216" i="5" s="1"/>
  <c r="J87" i="5" s="1"/>
  <c r="J217" i="5"/>
  <c r="BE217" i="5" s="1"/>
  <c r="BI215" i="5"/>
  <c r="BH215" i="5"/>
  <c r="BG215" i="5"/>
  <c r="BF215" i="5"/>
  <c r="BE215" i="5"/>
  <c r="T215" i="5"/>
  <c r="R215" i="5"/>
  <c r="P215" i="5"/>
  <c r="BK215" i="5"/>
  <c r="J215" i="5"/>
  <c r="BI214" i="5"/>
  <c r="BH214" i="5"/>
  <c r="BG214" i="5"/>
  <c r="BF214" i="5"/>
  <c r="BE214" i="5"/>
  <c r="T214" i="5"/>
  <c r="T213" i="5" s="1"/>
  <c r="R214" i="5"/>
  <c r="R213" i="5" s="1"/>
  <c r="P214" i="5"/>
  <c r="P213" i="5" s="1"/>
  <c r="BK214" i="5"/>
  <c r="BK213" i="5" s="1"/>
  <c r="J213" i="5" s="1"/>
  <c r="J86" i="5" s="1"/>
  <c r="J214" i="5"/>
  <c r="BI212" i="5"/>
  <c r="BH212" i="5"/>
  <c r="BG212" i="5"/>
  <c r="BF212" i="5"/>
  <c r="T212" i="5"/>
  <c r="R212" i="5"/>
  <c r="P212" i="5"/>
  <c r="BK212" i="5"/>
  <c r="J212" i="5"/>
  <c r="BE212" i="5" s="1"/>
  <c r="BI211" i="5"/>
  <c r="BH211" i="5"/>
  <c r="BG211" i="5"/>
  <c r="BF211" i="5"/>
  <c r="T211" i="5"/>
  <c r="T210" i="5" s="1"/>
  <c r="R211" i="5"/>
  <c r="R210" i="5" s="1"/>
  <c r="P211" i="5"/>
  <c r="P210" i="5" s="1"/>
  <c r="BK211" i="5"/>
  <c r="BK210" i="5" s="1"/>
  <c r="J210" i="5" s="1"/>
  <c r="J85" i="5" s="1"/>
  <c r="J211" i="5"/>
  <c r="BE211" i="5" s="1"/>
  <c r="BI209" i="5"/>
  <c r="BH209" i="5"/>
  <c r="BG209" i="5"/>
  <c r="BF209" i="5"/>
  <c r="BE209" i="5"/>
  <c r="T209" i="5"/>
  <c r="R209" i="5"/>
  <c r="P209" i="5"/>
  <c r="BK209" i="5"/>
  <c r="J209" i="5"/>
  <c r="BI208" i="5"/>
  <c r="BH208" i="5"/>
  <c r="BG208" i="5"/>
  <c r="BF208" i="5"/>
  <c r="BE208" i="5"/>
  <c r="T208" i="5"/>
  <c r="T207" i="5" s="1"/>
  <c r="R208" i="5"/>
  <c r="R207" i="5" s="1"/>
  <c r="P208" i="5"/>
  <c r="P207" i="5" s="1"/>
  <c r="BK208" i="5"/>
  <c r="BK207" i="5" s="1"/>
  <c r="J207" i="5" s="1"/>
  <c r="J84" i="5" s="1"/>
  <c r="J208" i="5"/>
  <c r="BI206" i="5"/>
  <c r="BH206" i="5"/>
  <c r="BG206" i="5"/>
  <c r="BF206" i="5"/>
  <c r="T206" i="5"/>
  <c r="R206" i="5"/>
  <c r="P206" i="5"/>
  <c r="BK206" i="5"/>
  <c r="J206" i="5"/>
  <c r="BE206" i="5" s="1"/>
  <c r="BI205" i="5"/>
  <c r="BH205" i="5"/>
  <c r="BG205" i="5"/>
  <c r="BF205" i="5"/>
  <c r="T205" i="5"/>
  <c r="T204" i="5" s="1"/>
  <c r="R205" i="5"/>
  <c r="R204" i="5" s="1"/>
  <c r="P205" i="5"/>
  <c r="P204" i="5" s="1"/>
  <c r="BK205" i="5"/>
  <c r="BK204" i="5" s="1"/>
  <c r="J204" i="5" s="1"/>
  <c r="J83" i="5" s="1"/>
  <c r="J205" i="5"/>
  <c r="BE205" i="5" s="1"/>
  <c r="BI203" i="5"/>
  <c r="BH203" i="5"/>
  <c r="BG203" i="5"/>
  <c r="BF203" i="5"/>
  <c r="BE203" i="5"/>
  <c r="T203" i="5"/>
  <c r="R203" i="5"/>
  <c r="P203" i="5"/>
  <c r="BK203" i="5"/>
  <c r="J203" i="5"/>
  <c r="BI202" i="5"/>
  <c r="BH202" i="5"/>
  <c r="BG202" i="5"/>
  <c r="BF202" i="5"/>
  <c r="BE202" i="5"/>
  <c r="T202" i="5"/>
  <c r="R202" i="5"/>
  <c r="P202" i="5"/>
  <c r="BK202" i="5"/>
  <c r="J202" i="5"/>
  <c r="BI201" i="5"/>
  <c r="BH201" i="5"/>
  <c r="BG201" i="5"/>
  <c r="BF201" i="5"/>
  <c r="BE201" i="5"/>
  <c r="T201" i="5"/>
  <c r="T200" i="5" s="1"/>
  <c r="R201" i="5"/>
  <c r="R200" i="5" s="1"/>
  <c r="P201" i="5"/>
  <c r="P200" i="5" s="1"/>
  <c r="BK201" i="5"/>
  <c r="BK200" i="5" s="1"/>
  <c r="J200" i="5" s="1"/>
  <c r="J82" i="5" s="1"/>
  <c r="J201" i="5"/>
  <c r="BI199" i="5"/>
  <c r="BH199" i="5"/>
  <c r="BG199" i="5"/>
  <c r="BF199" i="5"/>
  <c r="T199" i="5"/>
  <c r="T198" i="5" s="1"/>
  <c r="R199" i="5"/>
  <c r="R198" i="5" s="1"/>
  <c r="P199" i="5"/>
  <c r="P198" i="5" s="1"/>
  <c r="BK199" i="5"/>
  <c r="BK198" i="5" s="1"/>
  <c r="J198" i="5" s="1"/>
  <c r="J81" i="5" s="1"/>
  <c r="J199" i="5"/>
  <c r="BE199" i="5" s="1"/>
  <c r="BI197" i="5"/>
  <c r="BH197" i="5"/>
  <c r="BG197" i="5"/>
  <c r="BF197" i="5"/>
  <c r="BE197" i="5"/>
  <c r="T197" i="5"/>
  <c r="T196" i="5" s="1"/>
  <c r="R197" i="5"/>
  <c r="R196" i="5" s="1"/>
  <c r="P197" i="5"/>
  <c r="P196" i="5" s="1"/>
  <c r="BK197" i="5"/>
  <c r="BK196" i="5" s="1"/>
  <c r="J196" i="5" s="1"/>
  <c r="J80" i="5" s="1"/>
  <c r="J197" i="5"/>
  <c r="BI195" i="5"/>
  <c r="BH195" i="5"/>
  <c r="BG195" i="5"/>
  <c r="BF195" i="5"/>
  <c r="T195" i="5"/>
  <c r="T194" i="5" s="1"/>
  <c r="R195" i="5"/>
  <c r="R194" i="5" s="1"/>
  <c r="P195" i="5"/>
  <c r="P194" i="5" s="1"/>
  <c r="BK195" i="5"/>
  <c r="BK194" i="5" s="1"/>
  <c r="J194" i="5" s="1"/>
  <c r="J79" i="5" s="1"/>
  <c r="J195" i="5"/>
  <c r="BE195" i="5" s="1"/>
  <c r="BI193" i="5"/>
  <c r="BH193" i="5"/>
  <c r="BG193" i="5"/>
  <c r="BF193" i="5"/>
  <c r="BE193" i="5"/>
  <c r="T193" i="5"/>
  <c r="R193" i="5"/>
  <c r="P193" i="5"/>
  <c r="BK193" i="5"/>
  <c r="J193" i="5"/>
  <c r="BI192" i="5"/>
  <c r="BH192" i="5"/>
  <c r="BG192" i="5"/>
  <c r="BF192" i="5"/>
  <c r="BE192" i="5"/>
  <c r="T192" i="5"/>
  <c r="T191" i="5" s="1"/>
  <c r="R192" i="5"/>
  <c r="R191" i="5" s="1"/>
  <c r="P192" i="5"/>
  <c r="P191" i="5" s="1"/>
  <c r="BK192" i="5"/>
  <c r="BK191" i="5" s="1"/>
  <c r="J191" i="5" s="1"/>
  <c r="J78" i="5" s="1"/>
  <c r="J192" i="5"/>
  <c r="BI190" i="5"/>
  <c r="BH190" i="5"/>
  <c r="BG190" i="5"/>
  <c r="BF190" i="5"/>
  <c r="T190" i="5"/>
  <c r="R190" i="5"/>
  <c r="P190" i="5"/>
  <c r="BK190" i="5"/>
  <c r="J190" i="5"/>
  <c r="BE190" i="5" s="1"/>
  <c r="BI189" i="5"/>
  <c r="BH189" i="5"/>
  <c r="BG189" i="5"/>
  <c r="BF189" i="5"/>
  <c r="T189" i="5"/>
  <c r="T188" i="5" s="1"/>
  <c r="R189" i="5"/>
  <c r="R188" i="5" s="1"/>
  <c r="P189" i="5"/>
  <c r="P188" i="5" s="1"/>
  <c r="BK189" i="5"/>
  <c r="BK188" i="5" s="1"/>
  <c r="J188" i="5" s="1"/>
  <c r="J77" i="5" s="1"/>
  <c r="J189" i="5"/>
  <c r="BE189" i="5" s="1"/>
  <c r="BI187" i="5"/>
  <c r="BH187" i="5"/>
  <c r="BG187" i="5"/>
  <c r="BF187" i="5"/>
  <c r="BE187" i="5"/>
  <c r="T187" i="5"/>
  <c r="R187" i="5"/>
  <c r="P187" i="5"/>
  <c r="BK187" i="5"/>
  <c r="J187" i="5"/>
  <c r="BI186" i="5"/>
  <c r="BH186" i="5"/>
  <c r="BG186" i="5"/>
  <c r="BF186" i="5"/>
  <c r="BE186" i="5"/>
  <c r="T186" i="5"/>
  <c r="T185" i="5" s="1"/>
  <c r="R186" i="5"/>
  <c r="R185" i="5" s="1"/>
  <c r="P186" i="5"/>
  <c r="P185" i="5" s="1"/>
  <c r="BK186" i="5"/>
  <c r="BK185" i="5" s="1"/>
  <c r="J185" i="5" s="1"/>
  <c r="J76" i="5" s="1"/>
  <c r="J186" i="5"/>
  <c r="BI184" i="5"/>
  <c r="BH184" i="5"/>
  <c r="BG184" i="5"/>
  <c r="BF184" i="5"/>
  <c r="T184" i="5"/>
  <c r="R184" i="5"/>
  <c r="P184" i="5"/>
  <c r="BK184" i="5"/>
  <c r="J184" i="5"/>
  <c r="BE184" i="5" s="1"/>
  <c r="BI183" i="5"/>
  <c r="BH183" i="5"/>
  <c r="BG183" i="5"/>
  <c r="BF183" i="5"/>
  <c r="T183" i="5"/>
  <c r="T182" i="5" s="1"/>
  <c r="R183" i="5"/>
  <c r="R182" i="5" s="1"/>
  <c r="P183" i="5"/>
  <c r="P182" i="5" s="1"/>
  <c r="BK183" i="5"/>
  <c r="BK182" i="5" s="1"/>
  <c r="J182" i="5" s="1"/>
  <c r="J75" i="5" s="1"/>
  <c r="J183" i="5"/>
  <c r="BE183" i="5" s="1"/>
  <c r="BI181" i="5"/>
  <c r="BH181" i="5"/>
  <c r="BG181" i="5"/>
  <c r="BF181" i="5"/>
  <c r="BE181" i="5"/>
  <c r="T181" i="5"/>
  <c r="R181" i="5"/>
  <c r="P181" i="5"/>
  <c r="BK181" i="5"/>
  <c r="J181" i="5"/>
  <c r="BI180" i="5"/>
  <c r="BH180" i="5"/>
  <c r="BG180" i="5"/>
  <c r="BF180" i="5"/>
  <c r="BE180" i="5"/>
  <c r="T180" i="5"/>
  <c r="T179" i="5" s="1"/>
  <c r="R180" i="5"/>
  <c r="R179" i="5" s="1"/>
  <c r="P180" i="5"/>
  <c r="P179" i="5" s="1"/>
  <c r="BK180" i="5"/>
  <c r="BK179" i="5" s="1"/>
  <c r="J179" i="5" s="1"/>
  <c r="J74" i="5" s="1"/>
  <c r="J180" i="5"/>
  <c r="BI178" i="5"/>
  <c r="BH178" i="5"/>
  <c r="BG178" i="5"/>
  <c r="BF178" i="5"/>
  <c r="T178" i="5"/>
  <c r="R178" i="5"/>
  <c r="P178" i="5"/>
  <c r="BK178" i="5"/>
  <c r="J178" i="5"/>
  <c r="BE178" i="5" s="1"/>
  <c r="BI177" i="5"/>
  <c r="BH177" i="5"/>
  <c r="BG177" i="5"/>
  <c r="BF177" i="5"/>
  <c r="T177" i="5"/>
  <c r="T176" i="5" s="1"/>
  <c r="R177" i="5"/>
  <c r="R176" i="5" s="1"/>
  <c r="P177" i="5"/>
  <c r="P176" i="5" s="1"/>
  <c r="BK177" i="5"/>
  <c r="BK176" i="5" s="1"/>
  <c r="J176" i="5" s="1"/>
  <c r="J73" i="5" s="1"/>
  <c r="J177" i="5"/>
  <c r="BE177" i="5" s="1"/>
  <c r="BI175" i="5"/>
  <c r="BH175" i="5"/>
  <c r="BG175" i="5"/>
  <c r="BF175" i="5"/>
  <c r="BE175" i="5"/>
  <c r="T175" i="5"/>
  <c r="T174" i="5" s="1"/>
  <c r="R175" i="5"/>
  <c r="R174" i="5" s="1"/>
  <c r="P175" i="5"/>
  <c r="P174" i="5" s="1"/>
  <c r="BK175" i="5"/>
  <c r="BK174" i="5" s="1"/>
  <c r="J174" i="5" s="1"/>
  <c r="J72" i="5" s="1"/>
  <c r="J175" i="5"/>
  <c r="BI173" i="5"/>
  <c r="BH173" i="5"/>
  <c r="BG173" i="5"/>
  <c r="BF173" i="5"/>
  <c r="T173" i="5"/>
  <c r="R173" i="5"/>
  <c r="P173" i="5"/>
  <c r="BK173" i="5"/>
  <c r="J173" i="5"/>
  <c r="BE173" i="5" s="1"/>
  <c r="BI172" i="5"/>
  <c r="BH172" i="5"/>
  <c r="BG172" i="5"/>
  <c r="BF172" i="5"/>
  <c r="T172" i="5"/>
  <c r="T171" i="5" s="1"/>
  <c r="R172" i="5"/>
  <c r="R171" i="5" s="1"/>
  <c r="P172" i="5"/>
  <c r="P171" i="5" s="1"/>
  <c r="BK172" i="5"/>
  <c r="BK171" i="5" s="1"/>
  <c r="J171" i="5" s="1"/>
  <c r="J71" i="5" s="1"/>
  <c r="J172" i="5"/>
  <c r="BE172" i="5" s="1"/>
  <c r="BI170" i="5"/>
  <c r="BH170" i="5"/>
  <c r="BG170" i="5"/>
  <c r="BF170" i="5"/>
  <c r="BE170" i="5"/>
  <c r="T170" i="5"/>
  <c r="R170" i="5"/>
  <c r="P170" i="5"/>
  <c r="BK170" i="5"/>
  <c r="J170" i="5"/>
  <c r="BI169" i="5"/>
  <c r="BH169" i="5"/>
  <c r="BG169" i="5"/>
  <c r="BF169" i="5"/>
  <c r="BE169" i="5"/>
  <c r="T169" i="5"/>
  <c r="T168" i="5" s="1"/>
  <c r="R169" i="5"/>
  <c r="R168" i="5" s="1"/>
  <c r="P169" i="5"/>
  <c r="P168" i="5" s="1"/>
  <c r="BK169" i="5"/>
  <c r="BK168" i="5" s="1"/>
  <c r="J168" i="5" s="1"/>
  <c r="J70" i="5" s="1"/>
  <c r="J169" i="5"/>
  <c r="BI167" i="5"/>
  <c r="BH167" i="5"/>
  <c r="BG167" i="5"/>
  <c r="BF167" i="5"/>
  <c r="T167" i="5"/>
  <c r="R167" i="5"/>
  <c r="P167" i="5"/>
  <c r="BK167" i="5"/>
  <c r="J167" i="5"/>
  <c r="BE167" i="5" s="1"/>
  <c r="BI166" i="5"/>
  <c r="BH166" i="5"/>
  <c r="BG166" i="5"/>
  <c r="BF166" i="5"/>
  <c r="T166" i="5"/>
  <c r="R166" i="5"/>
  <c r="P166" i="5"/>
  <c r="BK166" i="5"/>
  <c r="J166" i="5"/>
  <c r="BE166" i="5" s="1"/>
  <c r="BI165" i="5"/>
  <c r="BH165" i="5"/>
  <c r="BG165" i="5"/>
  <c r="BF165" i="5"/>
  <c r="T165" i="5"/>
  <c r="T164" i="5" s="1"/>
  <c r="R165" i="5"/>
  <c r="R164" i="5" s="1"/>
  <c r="P165" i="5"/>
  <c r="P164" i="5" s="1"/>
  <c r="BK165" i="5"/>
  <c r="BK164" i="5" s="1"/>
  <c r="J164" i="5" s="1"/>
  <c r="J69" i="5" s="1"/>
  <c r="J165" i="5"/>
  <c r="BE165" i="5" s="1"/>
  <c r="BI163" i="5"/>
  <c r="BH163" i="5"/>
  <c r="BG163" i="5"/>
  <c r="BF163" i="5"/>
  <c r="BE163" i="5"/>
  <c r="T163" i="5"/>
  <c r="R163" i="5"/>
  <c r="P163" i="5"/>
  <c r="BK163" i="5"/>
  <c r="J163" i="5"/>
  <c r="BI162" i="5"/>
  <c r="BH162" i="5"/>
  <c r="BG162" i="5"/>
  <c r="BF162" i="5"/>
  <c r="BE162" i="5"/>
  <c r="T162" i="5"/>
  <c r="R162" i="5"/>
  <c r="P162" i="5"/>
  <c r="BK162" i="5"/>
  <c r="J162" i="5"/>
  <c r="BI161" i="5"/>
  <c r="BH161" i="5"/>
  <c r="BG161" i="5"/>
  <c r="BF161" i="5"/>
  <c r="BE161" i="5"/>
  <c r="T161" i="5"/>
  <c r="T160" i="5" s="1"/>
  <c r="R161" i="5"/>
  <c r="R160" i="5" s="1"/>
  <c r="P161" i="5"/>
  <c r="P160" i="5" s="1"/>
  <c r="BK161" i="5"/>
  <c r="BK160" i="5" s="1"/>
  <c r="J160" i="5" s="1"/>
  <c r="J68" i="5" s="1"/>
  <c r="J161" i="5"/>
  <c r="BI159" i="5"/>
  <c r="BH159" i="5"/>
  <c r="BG159" i="5"/>
  <c r="BF159" i="5"/>
  <c r="T159" i="5"/>
  <c r="R159" i="5"/>
  <c r="P159" i="5"/>
  <c r="BK159" i="5"/>
  <c r="J159" i="5"/>
  <c r="BE159" i="5" s="1"/>
  <c r="BI158" i="5"/>
  <c r="BH158" i="5"/>
  <c r="BG158" i="5"/>
  <c r="BF158" i="5"/>
  <c r="T158" i="5"/>
  <c r="R158" i="5"/>
  <c r="P158" i="5"/>
  <c r="BK158" i="5"/>
  <c r="J158" i="5"/>
  <c r="BE158" i="5" s="1"/>
  <c r="BI157" i="5"/>
  <c r="BH157" i="5"/>
  <c r="BG157" i="5"/>
  <c r="BF157" i="5"/>
  <c r="T157" i="5"/>
  <c r="R157" i="5"/>
  <c r="P157" i="5"/>
  <c r="BK157" i="5"/>
  <c r="J157" i="5"/>
  <c r="BE157" i="5" s="1"/>
  <c r="BI156" i="5"/>
  <c r="BH156" i="5"/>
  <c r="BG156" i="5"/>
  <c r="BF156" i="5"/>
  <c r="T156" i="5"/>
  <c r="T155" i="5" s="1"/>
  <c r="R156" i="5"/>
  <c r="R155" i="5" s="1"/>
  <c r="P156" i="5"/>
  <c r="P155" i="5" s="1"/>
  <c r="BK156" i="5"/>
  <c r="BK155" i="5" s="1"/>
  <c r="J155" i="5" s="1"/>
  <c r="J67" i="5" s="1"/>
  <c r="J156" i="5"/>
  <c r="BE156" i="5" s="1"/>
  <c r="BI154" i="5"/>
  <c r="BH154" i="5"/>
  <c r="BG154" i="5"/>
  <c r="BF154" i="5"/>
  <c r="BE154" i="5"/>
  <c r="T154" i="5"/>
  <c r="R154" i="5"/>
  <c r="P154" i="5"/>
  <c r="BK154" i="5"/>
  <c r="J154" i="5"/>
  <c r="BI153" i="5"/>
  <c r="BH153" i="5"/>
  <c r="BG153" i="5"/>
  <c r="BF153" i="5"/>
  <c r="BE153" i="5"/>
  <c r="T153" i="5"/>
  <c r="R153" i="5"/>
  <c r="P153" i="5"/>
  <c r="BK153" i="5"/>
  <c r="J153" i="5"/>
  <c r="BI152" i="5"/>
  <c r="BH152" i="5"/>
  <c r="BG152" i="5"/>
  <c r="BF152" i="5"/>
  <c r="BE152" i="5"/>
  <c r="T152" i="5"/>
  <c r="R152" i="5"/>
  <c r="P152" i="5"/>
  <c r="BK152" i="5"/>
  <c r="J152" i="5"/>
  <c r="BI151" i="5"/>
  <c r="BH151" i="5"/>
  <c r="BG151" i="5"/>
  <c r="BF151" i="5"/>
  <c r="BE151" i="5"/>
  <c r="T151" i="5"/>
  <c r="T150" i="5" s="1"/>
  <c r="R151" i="5"/>
  <c r="R150" i="5" s="1"/>
  <c r="P151" i="5"/>
  <c r="P150" i="5" s="1"/>
  <c r="BK151" i="5"/>
  <c r="BK150" i="5" s="1"/>
  <c r="J150" i="5" s="1"/>
  <c r="J66" i="5" s="1"/>
  <c r="J151" i="5"/>
  <c r="BI149" i="5"/>
  <c r="BH149" i="5"/>
  <c r="BG149" i="5"/>
  <c r="BF149" i="5"/>
  <c r="T149" i="5"/>
  <c r="R149" i="5"/>
  <c r="P149" i="5"/>
  <c r="BK149" i="5"/>
  <c r="J149" i="5"/>
  <c r="BE149" i="5" s="1"/>
  <c r="BI148" i="5"/>
  <c r="BH148" i="5"/>
  <c r="BG148" i="5"/>
  <c r="BF148" i="5"/>
  <c r="T148" i="5"/>
  <c r="R148" i="5"/>
  <c r="P148" i="5"/>
  <c r="BK148" i="5"/>
  <c r="J148" i="5"/>
  <c r="BE148" i="5" s="1"/>
  <c r="BI147" i="5"/>
  <c r="BH147" i="5"/>
  <c r="BG147" i="5"/>
  <c r="BF147" i="5"/>
  <c r="T147" i="5"/>
  <c r="T146" i="5" s="1"/>
  <c r="R147" i="5"/>
  <c r="R146" i="5" s="1"/>
  <c r="P147" i="5"/>
  <c r="P146" i="5" s="1"/>
  <c r="BK147" i="5"/>
  <c r="BK146" i="5" s="1"/>
  <c r="J146" i="5" s="1"/>
  <c r="J65" i="5" s="1"/>
  <c r="J147" i="5"/>
  <c r="BE147" i="5" s="1"/>
  <c r="BI145" i="5"/>
  <c r="BH145" i="5"/>
  <c r="BG145" i="5"/>
  <c r="BF145" i="5"/>
  <c r="BE145" i="5"/>
  <c r="T145" i="5"/>
  <c r="R145" i="5"/>
  <c r="P145" i="5"/>
  <c r="BK145" i="5"/>
  <c r="J145" i="5"/>
  <c r="BI144" i="5"/>
  <c r="BH144" i="5"/>
  <c r="BG144" i="5"/>
  <c r="BF144" i="5"/>
  <c r="BE144" i="5"/>
  <c r="T144" i="5"/>
  <c r="T143" i="5" s="1"/>
  <c r="R144" i="5"/>
  <c r="R143" i="5" s="1"/>
  <c r="P144" i="5"/>
  <c r="P143" i="5" s="1"/>
  <c r="BK144" i="5"/>
  <c r="BK143" i="5" s="1"/>
  <c r="J143" i="5" s="1"/>
  <c r="J64" i="5" s="1"/>
  <c r="J144" i="5"/>
  <c r="BI142" i="5"/>
  <c r="BH142" i="5"/>
  <c r="BG142" i="5"/>
  <c r="BF142" i="5"/>
  <c r="T142" i="5"/>
  <c r="R142" i="5"/>
  <c r="P142" i="5"/>
  <c r="BK142" i="5"/>
  <c r="J142" i="5"/>
  <c r="BE142" i="5" s="1"/>
  <c r="BI141" i="5"/>
  <c r="BH141" i="5"/>
  <c r="BG141" i="5"/>
  <c r="BF141" i="5"/>
  <c r="T141" i="5"/>
  <c r="T140" i="5" s="1"/>
  <c r="R141" i="5"/>
  <c r="R140" i="5" s="1"/>
  <c r="P141" i="5"/>
  <c r="P140" i="5" s="1"/>
  <c r="BK141" i="5"/>
  <c r="BK140" i="5" s="1"/>
  <c r="J140" i="5" s="1"/>
  <c r="J63" i="5" s="1"/>
  <c r="J141" i="5"/>
  <c r="BE141" i="5" s="1"/>
  <c r="BI139" i="5"/>
  <c r="BH139" i="5"/>
  <c r="BG139" i="5"/>
  <c r="BF139" i="5"/>
  <c r="BE139" i="5"/>
  <c r="T139" i="5"/>
  <c r="R139" i="5"/>
  <c r="P139" i="5"/>
  <c r="BK139" i="5"/>
  <c r="J139" i="5"/>
  <c r="BI138" i="5"/>
  <c r="BH138" i="5"/>
  <c r="BG138" i="5"/>
  <c r="BF138" i="5"/>
  <c r="BE138" i="5"/>
  <c r="T138" i="5"/>
  <c r="R138" i="5"/>
  <c r="P138" i="5"/>
  <c r="BK138" i="5"/>
  <c r="J138" i="5"/>
  <c r="BI137" i="5"/>
  <c r="BH137" i="5"/>
  <c r="BG137" i="5"/>
  <c r="BF137" i="5"/>
  <c r="BE137" i="5"/>
  <c r="T137" i="5"/>
  <c r="T136" i="5" s="1"/>
  <c r="R137" i="5"/>
  <c r="R136" i="5" s="1"/>
  <c r="P137" i="5"/>
  <c r="P136" i="5" s="1"/>
  <c r="BK137" i="5"/>
  <c r="BK136" i="5" s="1"/>
  <c r="J136" i="5" s="1"/>
  <c r="J62" i="5" s="1"/>
  <c r="J137" i="5"/>
  <c r="BI135" i="5"/>
  <c r="BH135" i="5"/>
  <c r="BG135" i="5"/>
  <c r="BF135" i="5"/>
  <c r="T135" i="5"/>
  <c r="R135" i="5"/>
  <c r="P135" i="5"/>
  <c r="BK135" i="5"/>
  <c r="J135" i="5"/>
  <c r="BE135" i="5" s="1"/>
  <c r="BI134" i="5"/>
  <c r="BH134" i="5"/>
  <c r="BG134" i="5"/>
  <c r="BF134" i="5"/>
  <c r="T134" i="5"/>
  <c r="T133" i="5" s="1"/>
  <c r="R134" i="5"/>
  <c r="R133" i="5" s="1"/>
  <c r="P134" i="5"/>
  <c r="P133" i="5" s="1"/>
  <c r="BK134" i="5"/>
  <c r="BK133" i="5" s="1"/>
  <c r="J133" i="5" s="1"/>
  <c r="J61" i="5" s="1"/>
  <c r="J134" i="5"/>
  <c r="BE134" i="5" s="1"/>
  <c r="BI132" i="5"/>
  <c r="BH132" i="5"/>
  <c r="BG132" i="5"/>
  <c r="BF132" i="5"/>
  <c r="BE132" i="5"/>
  <c r="T132" i="5"/>
  <c r="R132" i="5"/>
  <c r="P132" i="5"/>
  <c r="BK132" i="5"/>
  <c r="J132" i="5"/>
  <c r="BI131" i="5"/>
  <c r="BH131" i="5"/>
  <c r="BG131" i="5"/>
  <c r="BF131" i="5"/>
  <c r="BE131" i="5"/>
  <c r="T131" i="5"/>
  <c r="T130" i="5" s="1"/>
  <c r="R131" i="5"/>
  <c r="R130" i="5" s="1"/>
  <c r="P131" i="5"/>
  <c r="P130" i="5" s="1"/>
  <c r="BK131" i="5"/>
  <c r="BK130" i="5" s="1"/>
  <c r="J130" i="5" s="1"/>
  <c r="J60" i="5" s="1"/>
  <c r="J131" i="5"/>
  <c r="BI129" i="5"/>
  <c r="BH129" i="5"/>
  <c r="BG129" i="5"/>
  <c r="BF129" i="5"/>
  <c r="T129" i="5"/>
  <c r="T128" i="5" s="1"/>
  <c r="R129" i="5"/>
  <c r="R128" i="5" s="1"/>
  <c r="P129" i="5"/>
  <c r="P128" i="5" s="1"/>
  <c r="BK129" i="5"/>
  <c r="BK128" i="5" s="1"/>
  <c r="J128" i="5" s="1"/>
  <c r="J59" i="5" s="1"/>
  <c r="J129" i="5"/>
  <c r="BE129" i="5" s="1"/>
  <c r="BI127" i="5"/>
  <c r="BH127" i="5"/>
  <c r="BG127" i="5"/>
  <c r="BF127" i="5"/>
  <c r="BE127" i="5"/>
  <c r="T127" i="5"/>
  <c r="R127" i="5"/>
  <c r="P127" i="5"/>
  <c r="BK127" i="5"/>
  <c r="J127" i="5"/>
  <c r="BI126" i="5"/>
  <c r="F34" i="5" s="1"/>
  <c r="BD55" i="1" s="1"/>
  <c r="BH126" i="5"/>
  <c r="F33" i="5" s="1"/>
  <c r="BC55" i="1" s="1"/>
  <c r="BG126" i="5"/>
  <c r="F32" i="5" s="1"/>
  <c r="BB55" i="1" s="1"/>
  <c r="BF126" i="5"/>
  <c r="J31" i="5" s="1"/>
  <c r="AW55" i="1" s="1"/>
  <c r="BE126" i="5"/>
  <c r="F30" i="5" s="1"/>
  <c r="AZ55" i="1" s="1"/>
  <c r="T126" i="5"/>
  <c r="T125" i="5" s="1"/>
  <c r="R126" i="5"/>
  <c r="R125" i="5" s="1"/>
  <c r="R124" i="5" s="1"/>
  <c r="P126" i="5"/>
  <c r="P125" i="5" s="1"/>
  <c r="P124" i="5" s="1"/>
  <c r="BK126" i="5"/>
  <c r="BK125" i="5" s="1"/>
  <c r="J126" i="5"/>
  <c r="F120" i="5"/>
  <c r="F117" i="5"/>
  <c r="E115" i="5"/>
  <c r="E113" i="5"/>
  <c r="F49" i="5"/>
  <c r="E47" i="5"/>
  <c r="J21" i="5"/>
  <c r="E21" i="5"/>
  <c r="J51" i="5" s="1"/>
  <c r="J20" i="5"/>
  <c r="J18" i="5"/>
  <c r="E18" i="5"/>
  <c r="F52" i="5" s="1"/>
  <c r="J17" i="5"/>
  <c r="J15" i="5"/>
  <c r="E15" i="5"/>
  <c r="F51" i="5" s="1"/>
  <c r="J14" i="5"/>
  <c r="J12" i="5"/>
  <c r="J49" i="5" s="1"/>
  <c r="E7" i="5"/>
  <c r="E45" i="5" s="1"/>
  <c r="T232" i="4"/>
  <c r="P232" i="4"/>
  <c r="R230" i="4"/>
  <c r="R226" i="4"/>
  <c r="AY54" i="1"/>
  <c r="AX54" i="1"/>
  <c r="BI233" i="4"/>
  <c r="BH233" i="4"/>
  <c r="BG233" i="4"/>
  <c r="BF233" i="4"/>
  <c r="BE233" i="4"/>
  <c r="T233" i="4"/>
  <c r="R233" i="4"/>
  <c r="R232" i="4" s="1"/>
  <c r="P233" i="4"/>
  <c r="BK233" i="4"/>
  <c r="BK232" i="4" s="1"/>
  <c r="J232" i="4" s="1"/>
  <c r="J93" i="4" s="1"/>
  <c r="J233" i="4"/>
  <c r="BI231" i="4"/>
  <c r="BH231" i="4"/>
  <c r="BG231" i="4"/>
  <c r="BF231" i="4"/>
  <c r="T231" i="4"/>
  <c r="T230" i="4" s="1"/>
  <c r="T229" i="4" s="1"/>
  <c r="R231" i="4"/>
  <c r="P231" i="4"/>
  <c r="P230" i="4" s="1"/>
  <c r="P229" i="4" s="1"/>
  <c r="BK231" i="4"/>
  <c r="BK230" i="4" s="1"/>
  <c r="J231" i="4"/>
  <c r="BE231" i="4" s="1"/>
  <c r="BI227" i="4"/>
  <c r="BH227" i="4"/>
  <c r="BG227" i="4"/>
  <c r="BF227" i="4"/>
  <c r="T227" i="4"/>
  <c r="T226" i="4" s="1"/>
  <c r="R227" i="4"/>
  <c r="P227" i="4"/>
  <c r="P226" i="4" s="1"/>
  <c r="BK227" i="4"/>
  <c r="BK226" i="4" s="1"/>
  <c r="J226" i="4" s="1"/>
  <c r="J90" i="4" s="1"/>
  <c r="J227" i="4"/>
  <c r="BE227" i="4" s="1"/>
  <c r="BI224" i="4"/>
  <c r="BH224" i="4"/>
  <c r="BG224" i="4"/>
  <c r="BF224" i="4"/>
  <c r="BE224" i="4"/>
  <c r="T224" i="4"/>
  <c r="T223" i="4" s="1"/>
  <c r="R224" i="4"/>
  <c r="R223" i="4" s="1"/>
  <c r="P224" i="4"/>
  <c r="P223" i="4" s="1"/>
  <c r="BK224" i="4"/>
  <c r="BK223" i="4" s="1"/>
  <c r="J223" i="4" s="1"/>
  <c r="J89" i="4" s="1"/>
  <c r="J224" i="4"/>
  <c r="BI221" i="4"/>
  <c r="BH221" i="4"/>
  <c r="BG221" i="4"/>
  <c r="BF221" i="4"/>
  <c r="T221" i="4"/>
  <c r="T220" i="4" s="1"/>
  <c r="R221" i="4"/>
  <c r="R220" i="4" s="1"/>
  <c r="R219" i="4" s="1"/>
  <c r="P221" i="4"/>
  <c r="P220" i="4" s="1"/>
  <c r="BK221" i="4"/>
  <c r="BK220" i="4" s="1"/>
  <c r="J221" i="4"/>
  <c r="BE221" i="4" s="1"/>
  <c r="BI217" i="4"/>
  <c r="BH217" i="4"/>
  <c r="BG217" i="4"/>
  <c r="BF217" i="4"/>
  <c r="T217" i="4"/>
  <c r="T216" i="4" s="1"/>
  <c r="R217" i="4"/>
  <c r="R216" i="4" s="1"/>
  <c r="P217" i="4"/>
  <c r="P216" i="4" s="1"/>
  <c r="BK217" i="4"/>
  <c r="BK216" i="4" s="1"/>
  <c r="J216" i="4" s="1"/>
  <c r="J86" i="4" s="1"/>
  <c r="J217" i="4"/>
  <c r="BE217" i="4" s="1"/>
  <c r="BI215" i="4"/>
  <c r="BH215" i="4"/>
  <c r="BG215" i="4"/>
  <c r="BF215" i="4"/>
  <c r="BE215" i="4"/>
  <c r="T215" i="4"/>
  <c r="R215" i="4"/>
  <c r="P215" i="4"/>
  <c r="BK215" i="4"/>
  <c r="J215" i="4"/>
  <c r="BI214" i="4"/>
  <c r="BH214" i="4"/>
  <c r="BG214" i="4"/>
  <c r="BF214" i="4"/>
  <c r="BE214" i="4"/>
  <c r="T214" i="4"/>
  <c r="T213" i="4" s="1"/>
  <c r="R214" i="4"/>
  <c r="R213" i="4" s="1"/>
  <c r="P214" i="4"/>
  <c r="P213" i="4" s="1"/>
  <c r="BK214" i="4"/>
  <c r="BK213" i="4" s="1"/>
  <c r="J213" i="4" s="1"/>
  <c r="J85" i="4" s="1"/>
  <c r="J214" i="4"/>
  <c r="BI212" i="4"/>
  <c r="BH212" i="4"/>
  <c r="BG212" i="4"/>
  <c r="BF212" i="4"/>
  <c r="T212" i="4"/>
  <c r="R212" i="4"/>
  <c r="P212" i="4"/>
  <c r="BK212" i="4"/>
  <c r="J212" i="4"/>
  <c r="BE212" i="4" s="1"/>
  <c r="BI211" i="4"/>
  <c r="BH211" i="4"/>
  <c r="BG211" i="4"/>
  <c r="BF211" i="4"/>
  <c r="T211" i="4"/>
  <c r="T210" i="4" s="1"/>
  <c r="R211" i="4"/>
  <c r="R210" i="4" s="1"/>
  <c r="P211" i="4"/>
  <c r="P210" i="4" s="1"/>
  <c r="BK211" i="4"/>
  <c r="BK210" i="4" s="1"/>
  <c r="J210" i="4" s="1"/>
  <c r="J84" i="4" s="1"/>
  <c r="J211" i="4"/>
  <c r="BE211" i="4" s="1"/>
  <c r="BI209" i="4"/>
  <c r="BH209" i="4"/>
  <c r="BG209" i="4"/>
  <c r="BF209" i="4"/>
  <c r="BE209" i="4"/>
  <c r="T209" i="4"/>
  <c r="R209" i="4"/>
  <c r="P209" i="4"/>
  <c r="BK209" i="4"/>
  <c r="J209" i="4"/>
  <c r="BI208" i="4"/>
  <c r="BH208" i="4"/>
  <c r="BG208" i="4"/>
  <c r="BF208" i="4"/>
  <c r="BE208" i="4"/>
  <c r="T208" i="4"/>
  <c r="R208" i="4"/>
  <c r="P208" i="4"/>
  <c r="BK208" i="4"/>
  <c r="J208" i="4"/>
  <c r="BI207" i="4"/>
  <c r="BH207" i="4"/>
  <c r="BG207" i="4"/>
  <c r="BF207" i="4"/>
  <c r="BE207" i="4"/>
  <c r="T207" i="4"/>
  <c r="T206" i="4" s="1"/>
  <c r="R207" i="4"/>
  <c r="R206" i="4" s="1"/>
  <c r="P207" i="4"/>
  <c r="P206" i="4" s="1"/>
  <c r="BK207" i="4"/>
  <c r="BK206" i="4" s="1"/>
  <c r="J206" i="4" s="1"/>
  <c r="J83" i="4" s="1"/>
  <c r="J207" i="4"/>
  <c r="BI205" i="4"/>
  <c r="BH205" i="4"/>
  <c r="BG205" i="4"/>
  <c r="BF205" i="4"/>
  <c r="T205" i="4"/>
  <c r="R205" i="4"/>
  <c r="P205" i="4"/>
  <c r="BK205" i="4"/>
  <c r="J205" i="4"/>
  <c r="BE205" i="4" s="1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P203" i="4"/>
  <c r="BK203" i="4"/>
  <c r="J203" i="4"/>
  <c r="BE203" i="4" s="1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J201" i="4"/>
  <c r="BE201" i="4" s="1"/>
  <c r="BI200" i="4"/>
  <c r="BH200" i="4"/>
  <c r="BG200" i="4"/>
  <c r="BF200" i="4"/>
  <c r="T200" i="4"/>
  <c r="R200" i="4"/>
  <c r="P200" i="4"/>
  <c r="BK200" i="4"/>
  <c r="J200" i="4"/>
  <c r="BE200" i="4" s="1"/>
  <c r="BI199" i="4"/>
  <c r="BH199" i="4"/>
  <c r="BG199" i="4"/>
  <c r="BF199" i="4"/>
  <c r="T199" i="4"/>
  <c r="R199" i="4"/>
  <c r="P199" i="4"/>
  <c r="BK199" i="4"/>
  <c r="J199" i="4"/>
  <c r="BE199" i="4" s="1"/>
  <c r="BI198" i="4"/>
  <c r="BH198" i="4"/>
  <c r="BG198" i="4"/>
  <c r="BF198" i="4"/>
  <c r="T198" i="4"/>
  <c r="R198" i="4"/>
  <c r="P198" i="4"/>
  <c r="BK198" i="4"/>
  <c r="J198" i="4"/>
  <c r="BE198" i="4" s="1"/>
  <c r="BI197" i="4"/>
  <c r="BH197" i="4"/>
  <c r="BG197" i="4"/>
  <c r="BF197" i="4"/>
  <c r="T197" i="4"/>
  <c r="R197" i="4"/>
  <c r="P197" i="4"/>
  <c r="BK197" i="4"/>
  <c r="J197" i="4"/>
  <c r="BE197" i="4" s="1"/>
  <c r="BI196" i="4"/>
  <c r="BH196" i="4"/>
  <c r="BG196" i="4"/>
  <c r="BF196" i="4"/>
  <c r="T196" i="4"/>
  <c r="R196" i="4"/>
  <c r="P196" i="4"/>
  <c r="BK196" i="4"/>
  <c r="J196" i="4"/>
  <c r="BE196" i="4" s="1"/>
  <c r="BI195" i="4"/>
  <c r="BH195" i="4"/>
  <c r="BG195" i="4"/>
  <c r="BF195" i="4"/>
  <c r="T195" i="4"/>
  <c r="R195" i="4"/>
  <c r="P195" i="4"/>
  <c r="BK195" i="4"/>
  <c r="J195" i="4"/>
  <c r="BE195" i="4" s="1"/>
  <c r="BI194" i="4"/>
  <c r="BH194" i="4"/>
  <c r="BG194" i="4"/>
  <c r="BF194" i="4"/>
  <c r="T194" i="4"/>
  <c r="R194" i="4"/>
  <c r="P194" i="4"/>
  <c r="BK194" i="4"/>
  <c r="J194" i="4"/>
  <c r="BE194" i="4" s="1"/>
  <c r="BI193" i="4"/>
  <c r="BH193" i="4"/>
  <c r="BG193" i="4"/>
  <c r="BF193" i="4"/>
  <c r="T193" i="4"/>
  <c r="R193" i="4"/>
  <c r="P193" i="4"/>
  <c r="BK193" i="4"/>
  <c r="J193" i="4"/>
  <c r="BE193" i="4" s="1"/>
  <c r="BI192" i="4"/>
  <c r="BH192" i="4"/>
  <c r="BG192" i="4"/>
  <c r="BF192" i="4"/>
  <c r="T192" i="4"/>
  <c r="R192" i="4"/>
  <c r="P192" i="4"/>
  <c r="BK192" i="4"/>
  <c r="J192" i="4"/>
  <c r="BE192" i="4" s="1"/>
  <c r="BI191" i="4"/>
  <c r="BH191" i="4"/>
  <c r="BG191" i="4"/>
  <c r="BF191" i="4"/>
  <c r="T191" i="4"/>
  <c r="R191" i="4"/>
  <c r="P191" i="4"/>
  <c r="BK191" i="4"/>
  <c r="J191" i="4"/>
  <c r="BE191" i="4" s="1"/>
  <c r="BI190" i="4"/>
  <c r="BH190" i="4"/>
  <c r="BG190" i="4"/>
  <c r="BF190" i="4"/>
  <c r="T190" i="4"/>
  <c r="T189" i="4" s="1"/>
  <c r="R190" i="4"/>
  <c r="R189" i="4" s="1"/>
  <c r="P190" i="4"/>
  <c r="P189" i="4" s="1"/>
  <c r="BK190" i="4"/>
  <c r="BK189" i="4" s="1"/>
  <c r="J189" i="4" s="1"/>
  <c r="J82" i="4" s="1"/>
  <c r="J190" i="4"/>
  <c r="BE190" i="4" s="1"/>
  <c r="BI188" i="4"/>
  <c r="BH188" i="4"/>
  <c r="BG188" i="4"/>
  <c r="BF188" i="4"/>
  <c r="BE188" i="4"/>
  <c r="T188" i="4"/>
  <c r="R188" i="4"/>
  <c r="P188" i="4"/>
  <c r="BK188" i="4"/>
  <c r="J188" i="4"/>
  <c r="BI187" i="4"/>
  <c r="BH187" i="4"/>
  <c r="BG187" i="4"/>
  <c r="BF187" i="4"/>
  <c r="BE187" i="4"/>
  <c r="T187" i="4"/>
  <c r="T186" i="4" s="1"/>
  <c r="R187" i="4"/>
  <c r="R186" i="4" s="1"/>
  <c r="P187" i="4"/>
  <c r="P186" i="4" s="1"/>
  <c r="BK187" i="4"/>
  <c r="BK186" i="4" s="1"/>
  <c r="J186" i="4" s="1"/>
  <c r="J81" i="4" s="1"/>
  <c r="J187" i="4"/>
  <c r="BI185" i="4"/>
  <c r="BH185" i="4"/>
  <c r="BG185" i="4"/>
  <c r="BF185" i="4"/>
  <c r="T185" i="4"/>
  <c r="R185" i="4"/>
  <c r="P185" i="4"/>
  <c r="BK185" i="4"/>
  <c r="J185" i="4"/>
  <c r="BE185" i="4" s="1"/>
  <c r="BI184" i="4"/>
  <c r="BH184" i="4"/>
  <c r="BG184" i="4"/>
  <c r="BF184" i="4"/>
  <c r="T184" i="4"/>
  <c r="T183" i="4" s="1"/>
  <c r="R184" i="4"/>
  <c r="R183" i="4" s="1"/>
  <c r="P184" i="4"/>
  <c r="P183" i="4" s="1"/>
  <c r="BK184" i="4"/>
  <c r="BK183" i="4" s="1"/>
  <c r="J183" i="4" s="1"/>
  <c r="J80" i="4" s="1"/>
  <c r="J184" i="4"/>
  <c r="BE184" i="4" s="1"/>
  <c r="BI182" i="4"/>
  <c r="BH182" i="4"/>
  <c r="BG182" i="4"/>
  <c r="BF182" i="4"/>
  <c r="BE182" i="4"/>
  <c r="T182" i="4"/>
  <c r="R182" i="4"/>
  <c r="P182" i="4"/>
  <c r="BK182" i="4"/>
  <c r="J182" i="4"/>
  <c r="BI181" i="4"/>
  <c r="BH181" i="4"/>
  <c r="BG181" i="4"/>
  <c r="BF181" i="4"/>
  <c r="BE181" i="4"/>
  <c r="T181" i="4"/>
  <c r="T180" i="4" s="1"/>
  <c r="R181" i="4"/>
  <c r="R180" i="4" s="1"/>
  <c r="P181" i="4"/>
  <c r="P180" i="4" s="1"/>
  <c r="BK181" i="4"/>
  <c r="BK180" i="4" s="1"/>
  <c r="J180" i="4" s="1"/>
  <c r="J181" i="4"/>
  <c r="J79" i="4"/>
  <c r="BI179" i="4"/>
  <c r="BH179" i="4"/>
  <c r="BG179" i="4"/>
  <c r="BF179" i="4"/>
  <c r="T179" i="4"/>
  <c r="R179" i="4"/>
  <c r="P179" i="4"/>
  <c r="BK179" i="4"/>
  <c r="J179" i="4"/>
  <c r="BE179" i="4" s="1"/>
  <c r="BI178" i="4"/>
  <c r="BH178" i="4"/>
  <c r="BG178" i="4"/>
  <c r="BF178" i="4"/>
  <c r="T178" i="4"/>
  <c r="R178" i="4"/>
  <c r="R177" i="4" s="1"/>
  <c r="P178" i="4"/>
  <c r="BK178" i="4"/>
  <c r="BK177" i="4" s="1"/>
  <c r="J177" i="4" s="1"/>
  <c r="J78" i="4" s="1"/>
  <c r="J178" i="4"/>
  <c r="BE178" i="4" s="1"/>
  <c r="BI176" i="4"/>
  <c r="BH176" i="4"/>
  <c r="BG176" i="4"/>
  <c r="BF176" i="4"/>
  <c r="BE176" i="4"/>
  <c r="T176" i="4"/>
  <c r="R176" i="4"/>
  <c r="P176" i="4"/>
  <c r="BK176" i="4"/>
  <c r="J176" i="4"/>
  <c r="BI175" i="4"/>
  <c r="BH175" i="4"/>
  <c r="BG175" i="4"/>
  <c r="BF175" i="4"/>
  <c r="BE175" i="4"/>
  <c r="T175" i="4"/>
  <c r="T174" i="4" s="1"/>
  <c r="R175" i="4"/>
  <c r="R174" i="4" s="1"/>
  <c r="P175" i="4"/>
  <c r="P174" i="4" s="1"/>
  <c r="BK175" i="4"/>
  <c r="BK174" i="4" s="1"/>
  <c r="J174" i="4" s="1"/>
  <c r="J77" i="4" s="1"/>
  <c r="J175" i="4"/>
  <c r="BI173" i="4"/>
  <c r="BH173" i="4"/>
  <c r="BG173" i="4"/>
  <c r="BF173" i="4"/>
  <c r="T173" i="4"/>
  <c r="R173" i="4"/>
  <c r="P173" i="4"/>
  <c r="BK173" i="4"/>
  <c r="J173" i="4"/>
  <c r="BE173" i="4" s="1"/>
  <c r="BI172" i="4"/>
  <c r="BH172" i="4"/>
  <c r="BG172" i="4"/>
  <c r="BF172" i="4"/>
  <c r="T172" i="4"/>
  <c r="T171" i="4" s="1"/>
  <c r="R172" i="4"/>
  <c r="R171" i="4" s="1"/>
  <c r="P172" i="4"/>
  <c r="P171" i="4" s="1"/>
  <c r="BK172" i="4"/>
  <c r="BK171" i="4" s="1"/>
  <c r="J171" i="4" s="1"/>
  <c r="J76" i="4" s="1"/>
  <c r="J172" i="4"/>
  <c r="BE172" i="4" s="1"/>
  <c r="BI170" i="4"/>
  <c r="BH170" i="4"/>
  <c r="BG170" i="4"/>
  <c r="BF170" i="4"/>
  <c r="T170" i="4"/>
  <c r="R170" i="4"/>
  <c r="P170" i="4"/>
  <c r="BK170" i="4"/>
  <c r="J170" i="4"/>
  <c r="BE170" i="4" s="1"/>
  <c r="BI169" i="4"/>
  <c r="BH169" i="4"/>
  <c r="BG169" i="4"/>
  <c r="BF169" i="4"/>
  <c r="T169" i="4"/>
  <c r="R169" i="4"/>
  <c r="P169" i="4"/>
  <c r="BK169" i="4"/>
  <c r="J169" i="4"/>
  <c r="BE169" i="4" s="1"/>
  <c r="BI168" i="4"/>
  <c r="BH168" i="4"/>
  <c r="BG168" i="4"/>
  <c r="BF168" i="4"/>
  <c r="T168" i="4"/>
  <c r="R168" i="4"/>
  <c r="R167" i="4" s="1"/>
  <c r="P168" i="4"/>
  <c r="P167" i="4" s="1"/>
  <c r="BK168" i="4"/>
  <c r="J168" i="4"/>
  <c r="BE168" i="4" s="1"/>
  <c r="BI166" i="4"/>
  <c r="BH166" i="4"/>
  <c r="BG166" i="4"/>
  <c r="BF166" i="4"/>
  <c r="BE166" i="4"/>
  <c r="T166" i="4"/>
  <c r="T165" i="4" s="1"/>
  <c r="R166" i="4"/>
  <c r="R165" i="4" s="1"/>
  <c r="P166" i="4"/>
  <c r="P165" i="4" s="1"/>
  <c r="BK166" i="4"/>
  <c r="BK165" i="4" s="1"/>
  <c r="J165" i="4" s="1"/>
  <c r="J74" i="4" s="1"/>
  <c r="J166" i="4"/>
  <c r="BI164" i="4"/>
  <c r="BH164" i="4"/>
  <c r="BG164" i="4"/>
  <c r="BF164" i="4"/>
  <c r="T164" i="4"/>
  <c r="T163" i="4" s="1"/>
  <c r="R164" i="4"/>
  <c r="R163" i="4" s="1"/>
  <c r="P164" i="4"/>
  <c r="P163" i="4" s="1"/>
  <c r="BK164" i="4"/>
  <c r="BK163" i="4" s="1"/>
  <c r="J163" i="4" s="1"/>
  <c r="J73" i="4" s="1"/>
  <c r="J164" i="4"/>
  <c r="BE164" i="4" s="1"/>
  <c r="BI162" i="4"/>
  <c r="BH162" i="4"/>
  <c r="BG162" i="4"/>
  <c r="BF162" i="4"/>
  <c r="BE162" i="4"/>
  <c r="T162" i="4"/>
  <c r="R162" i="4"/>
  <c r="P162" i="4"/>
  <c r="BK162" i="4"/>
  <c r="J162" i="4"/>
  <c r="BI161" i="4"/>
  <c r="BH161" i="4"/>
  <c r="BG161" i="4"/>
  <c r="BF161" i="4"/>
  <c r="BE161" i="4"/>
  <c r="T161" i="4"/>
  <c r="R161" i="4"/>
  <c r="P161" i="4"/>
  <c r="P160" i="4" s="1"/>
  <c r="BK161" i="4"/>
  <c r="BK160" i="4" s="1"/>
  <c r="J160" i="4" s="1"/>
  <c r="J72" i="4" s="1"/>
  <c r="J161" i="4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T158" i="4"/>
  <c r="R158" i="4"/>
  <c r="R157" i="4" s="1"/>
  <c r="P158" i="4"/>
  <c r="P157" i="4" s="1"/>
  <c r="BK158" i="4"/>
  <c r="J158" i="4"/>
  <c r="BE158" i="4" s="1"/>
  <c r="BI156" i="4"/>
  <c r="BH156" i="4"/>
  <c r="BG156" i="4"/>
  <c r="BF156" i="4"/>
  <c r="BE156" i="4"/>
  <c r="T156" i="4"/>
  <c r="R156" i="4"/>
  <c r="P156" i="4"/>
  <c r="BK156" i="4"/>
  <c r="J156" i="4"/>
  <c r="BI155" i="4"/>
  <c r="BH155" i="4"/>
  <c r="BG155" i="4"/>
  <c r="BF155" i="4"/>
  <c r="BE155" i="4"/>
  <c r="T155" i="4"/>
  <c r="T154" i="4" s="1"/>
  <c r="R155" i="4"/>
  <c r="R154" i="4" s="1"/>
  <c r="P155" i="4"/>
  <c r="BK155" i="4"/>
  <c r="J155" i="4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T152" i="4"/>
  <c r="T151" i="4" s="1"/>
  <c r="R152" i="4"/>
  <c r="R151" i="4" s="1"/>
  <c r="P152" i="4"/>
  <c r="BK152" i="4"/>
  <c r="BK151" i="4" s="1"/>
  <c r="J151" i="4" s="1"/>
  <c r="J69" i="4" s="1"/>
  <c r="J152" i="4"/>
  <c r="BE152" i="4" s="1"/>
  <c r="BI150" i="4"/>
  <c r="BH150" i="4"/>
  <c r="BG150" i="4"/>
  <c r="BF150" i="4"/>
  <c r="BE150" i="4"/>
  <c r="T150" i="4"/>
  <c r="R150" i="4"/>
  <c r="P150" i="4"/>
  <c r="BK150" i="4"/>
  <c r="J150" i="4"/>
  <c r="BI149" i="4"/>
  <c r="BH149" i="4"/>
  <c r="BG149" i="4"/>
  <c r="BF149" i="4"/>
  <c r="BE149" i="4"/>
  <c r="T149" i="4"/>
  <c r="R149" i="4"/>
  <c r="R148" i="4" s="1"/>
  <c r="P149" i="4"/>
  <c r="P148" i="4" s="1"/>
  <c r="BK149" i="4"/>
  <c r="BK148" i="4" s="1"/>
  <c r="J148" i="4" s="1"/>
  <c r="J68" i="4" s="1"/>
  <c r="J149" i="4"/>
  <c r="BI147" i="4"/>
  <c r="BH147" i="4"/>
  <c r="BG147" i="4"/>
  <c r="BF147" i="4"/>
  <c r="T147" i="4"/>
  <c r="T146" i="4" s="1"/>
  <c r="R147" i="4"/>
  <c r="R146" i="4" s="1"/>
  <c r="P147" i="4"/>
  <c r="P146" i="4" s="1"/>
  <c r="BK147" i="4"/>
  <c r="BK146" i="4" s="1"/>
  <c r="J146" i="4" s="1"/>
  <c r="J67" i="4" s="1"/>
  <c r="J147" i="4"/>
  <c r="BE147" i="4" s="1"/>
  <c r="BI145" i="4"/>
  <c r="BH145" i="4"/>
  <c r="BG145" i="4"/>
  <c r="BF145" i="4"/>
  <c r="BE145" i="4"/>
  <c r="T145" i="4"/>
  <c r="R145" i="4"/>
  <c r="P145" i="4"/>
  <c r="BK145" i="4"/>
  <c r="J145" i="4"/>
  <c r="BI144" i="4"/>
  <c r="BH144" i="4"/>
  <c r="BG144" i="4"/>
  <c r="BF144" i="4"/>
  <c r="BE144" i="4"/>
  <c r="T144" i="4"/>
  <c r="R144" i="4"/>
  <c r="P144" i="4"/>
  <c r="P143" i="4" s="1"/>
  <c r="BK144" i="4"/>
  <c r="BK143" i="4" s="1"/>
  <c r="J143" i="4" s="1"/>
  <c r="J66" i="4" s="1"/>
  <c r="J144" i="4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R140" i="4" s="1"/>
  <c r="P141" i="4"/>
  <c r="P140" i="4" s="1"/>
  <c r="BK141" i="4"/>
  <c r="J141" i="4"/>
  <c r="BE141" i="4" s="1"/>
  <c r="BI139" i="4"/>
  <c r="BH139" i="4"/>
  <c r="BG139" i="4"/>
  <c r="BF139" i="4"/>
  <c r="BE139" i="4"/>
  <c r="T139" i="4"/>
  <c r="R139" i="4"/>
  <c r="P139" i="4"/>
  <c r="BK139" i="4"/>
  <c r="J139" i="4"/>
  <c r="BI138" i="4"/>
  <c r="BH138" i="4"/>
  <c r="BG138" i="4"/>
  <c r="BF138" i="4"/>
  <c r="BE138" i="4"/>
  <c r="T138" i="4"/>
  <c r="R138" i="4"/>
  <c r="P138" i="4"/>
  <c r="BK138" i="4"/>
  <c r="J138" i="4"/>
  <c r="BI137" i="4"/>
  <c r="BH137" i="4"/>
  <c r="BG137" i="4"/>
  <c r="BF137" i="4"/>
  <c r="BE137" i="4"/>
  <c r="T137" i="4"/>
  <c r="T136" i="4" s="1"/>
  <c r="R137" i="4"/>
  <c r="P137" i="4"/>
  <c r="P136" i="4" s="1"/>
  <c r="BK137" i="4"/>
  <c r="BK136" i="4" s="1"/>
  <c r="J136" i="4" s="1"/>
  <c r="J64" i="4" s="1"/>
  <c r="J137" i="4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T132" i="4" s="1"/>
  <c r="R133" i="4"/>
  <c r="R132" i="4" s="1"/>
  <c r="P133" i="4"/>
  <c r="BK133" i="4"/>
  <c r="BK132" i="4" s="1"/>
  <c r="J132" i="4" s="1"/>
  <c r="J63" i="4" s="1"/>
  <c r="J133" i="4"/>
  <c r="BE133" i="4" s="1"/>
  <c r="BI131" i="4"/>
  <c r="BH131" i="4"/>
  <c r="BG131" i="4"/>
  <c r="BF131" i="4"/>
  <c r="BE131" i="4"/>
  <c r="T131" i="4"/>
  <c r="R131" i="4"/>
  <c r="P131" i="4"/>
  <c r="BK131" i="4"/>
  <c r="J131" i="4"/>
  <c r="BI130" i="4"/>
  <c r="BH130" i="4"/>
  <c r="BG130" i="4"/>
  <c r="BF130" i="4"/>
  <c r="BE130" i="4"/>
  <c r="T130" i="4"/>
  <c r="R130" i="4"/>
  <c r="P130" i="4"/>
  <c r="BK130" i="4"/>
  <c r="J130" i="4"/>
  <c r="BI129" i="4"/>
  <c r="BH129" i="4"/>
  <c r="BG129" i="4"/>
  <c r="BF129" i="4"/>
  <c r="BE129" i="4"/>
  <c r="T129" i="4"/>
  <c r="R129" i="4"/>
  <c r="P129" i="4"/>
  <c r="BK129" i="4"/>
  <c r="J129" i="4"/>
  <c r="BI128" i="4"/>
  <c r="BH128" i="4"/>
  <c r="BG128" i="4"/>
  <c r="BF128" i="4"/>
  <c r="BE128" i="4"/>
  <c r="T128" i="4"/>
  <c r="R128" i="4"/>
  <c r="P128" i="4"/>
  <c r="P127" i="4" s="1"/>
  <c r="BK128" i="4"/>
  <c r="BK127" i="4" s="1"/>
  <c r="J127" i="4" s="1"/>
  <c r="J62" i="4" s="1"/>
  <c r="J128" i="4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R125" i="4"/>
  <c r="R124" i="4" s="1"/>
  <c r="P125" i="4"/>
  <c r="P124" i="4" s="1"/>
  <c r="BK125" i="4"/>
  <c r="J125" i="4"/>
  <c r="BE125" i="4" s="1"/>
  <c r="BI123" i="4"/>
  <c r="BH123" i="4"/>
  <c r="BG123" i="4"/>
  <c r="BF123" i="4"/>
  <c r="BE123" i="4"/>
  <c r="T123" i="4"/>
  <c r="R123" i="4"/>
  <c r="P123" i="4"/>
  <c r="BK123" i="4"/>
  <c r="J123" i="4"/>
  <c r="BI122" i="4"/>
  <c r="BH122" i="4"/>
  <c r="BG122" i="4"/>
  <c r="BF122" i="4"/>
  <c r="BE122" i="4"/>
  <c r="T122" i="4"/>
  <c r="T121" i="4" s="1"/>
  <c r="R122" i="4"/>
  <c r="R121" i="4" s="1"/>
  <c r="P122" i="4"/>
  <c r="P121" i="4" s="1"/>
  <c r="BK122" i="4"/>
  <c r="J122" i="4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T118" i="4" s="1"/>
  <c r="R119" i="4"/>
  <c r="R118" i="4" s="1"/>
  <c r="P119" i="4"/>
  <c r="BK119" i="4"/>
  <c r="BK118" i="4" s="1"/>
  <c r="J118" i="4" s="1"/>
  <c r="J59" i="4" s="1"/>
  <c r="J119" i="4"/>
  <c r="BE119" i="4" s="1"/>
  <c r="BI117" i="4"/>
  <c r="BH117" i="4"/>
  <c r="BG117" i="4"/>
  <c r="BF117" i="4"/>
  <c r="BE117" i="4"/>
  <c r="T117" i="4"/>
  <c r="R117" i="4"/>
  <c r="P117" i="4"/>
  <c r="BK117" i="4"/>
  <c r="J117" i="4"/>
  <c r="BI116" i="4"/>
  <c r="F34" i="4" s="1"/>
  <c r="BD54" i="1" s="1"/>
  <c r="BH116" i="4"/>
  <c r="BG116" i="4"/>
  <c r="BF116" i="4"/>
  <c r="BE116" i="4"/>
  <c r="T116" i="4"/>
  <c r="T115" i="4" s="1"/>
  <c r="R116" i="4"/>
  <c r="P116" i="4"/>
  <c r="P115" i="4" s="1"/>
  <c r="BK116" i="4"/>
  <c r="BK115" i="4" s="1"/>
  <c r="J116" i="4"/>
  <c r="F110" i="4"/>
  <c r="F107" i="4"/>
  <c r="E105" i="4"/>
  <c r="E103" i="4"/>
  <c r="F49" i="4"/>
  <c r="E47" i="4"/>
  <c r="J21" i="4"/>
  <c r="E21" i="4"/>
  <c r="J51" i="4" s="1"/>
  <c r="J20" i="4"/>
  <c r="J18" i="4"/>
  <c r="E18" i="4"/>
  <c r="F52" i="4" s="1"/>
  <c r="J17" i="4"/>
  <c r="J15" i="4"/>
  <c r="E15" i="4"/>
  <c r="F109" i="4" s="1"/>
  <c r="J14" i="4"/>
  <c r="J12" i="4"/>
  <c r="J49" i="4" s="1"/>
  <c r="E7" i="4"/>
  <c r="E45" i="4" s="1"/>
  <c r="AY53" i="1"/>
  <c r="AX53" i="1"/>
  <c r="BI266" i="3"/>
  <c r="BH266" i="3"/>
  <c r="BG266" i="3"/>
  <c r="BF266" i="3"/>
  <c r="T266" i="3"/>
  <c r="T265" i="3" s="1"/>
  <c r="R266" i="3"/>
  <c r="R265" i="3" s="1"/>
  <c r="P266" i="3"/>
  <c r="P265" i="3" s="1"/>
  <c r="BK266" i="3"/>
  <c r="BK265" i="3" s="1"/>
  <c r="J265" i="3" s="1"/>
  <c r="J98" i="3" s="1"/>
  <c r="J266" i="3"/>
  <c r="BE266" i="3" s="1"/>
  <c r="BI264" i="3"/>
  <c r="BH264" i="3"/>
  <c r="BG264" i="3"/>
  <c r="BF264" i="3"/>
  <c r="BE264" i="3"/>
  <c r="T264" i="3"/>
  <c r="T263" i="3" s="1"/>
  <c r="R264" i="3"/>
  <c r="R263" i="3" s="1"/>
  <c r="R262" i="3" s="1"/>
  <c r="P264" i="3"/>
  <c r="P263" i="3" s="1"/>
  <c r="P262" i="3" s="1"/>
  <c r="BK264" i="3"/>
  <c r="BK263" i="3" s="1"/>
  <c r="J264" i="3"/>
  <c r="BI260" i="3"/>
  <c r="BH260" i="3"/>
  <c r="BG260" i="3"/>
  <c r="BF260" i="3"/>
  <c r="BE260" i="3"/>
  <c r="T260" i="3"/>
  <c r="T259" i="3" s="1"/>
  <c r="R260" i="3"/>
  <c r="R259" i="3" s="1"/>
  <c r="P260" i="3"/>
  <c r="P259" i="3" s="1"/>
  <c r="BK260" i="3"/>
  <c r="BK259" i="3" s="1"/>
  <c r="J259" i="3" s="1"/>
  <c r="J95" i="3" s="1"/>
  <c r="J260" i="3"/>
  <c r="BI257" i="3"/>
  <c r="BH257" i="3"/>
  <c r="BG257" i="3"/>
  <c r="BF257" i="3"/>
  <c r="T257" i="3"/>
  <c r="T256" i="3" s="1"/>
  <c r="R257" i="3"/>
  <c r="R256" i="3" s="1"/>
  <c r="P257" i="3"/>
  <c r="P256" i="3" s="1"/>
  <c r="BK257" i="3"/>
  <c r="BK256" i="3" s="1"/>
  <c r="J256" i="3" s="1"/>
  <c r="J94" i="3" s="1"/>
  <c r="J257" i="3"/>
  <c r="BE257" i="3" s="1"/>
  <c r="BI254" i="3"/>
  <c r="BH254" i="3"/>
  <c r="BG254" i="3"/>
  <c r="BF254" i="3"/>
  <c r="BE254" i="3"/>
  <c r="T254" i="3"/>
  <c r="T253" i="3" s="1"/>
  <c r="T252" i="3" s="1"/>
  <c r="R254" i="3"/>
  <c r="R253" i="3" s="1"/>
  <c r="R252" i="3" s="1"/>
  <c r="P254" i="3"/>
  <c r="P253" i="3" s="1"/>
  <c r="BK254" i="3"/>
  <c r="BK253" i="3" s="1"/>
  <c r="J254" i="3"/>
  <c r="BI250" i="3"/>
  <c r="BH250" i="3"/>
  <c r="BG250" i="3"/>
  <c r="BF250" i="3"/>
  <c r="BE250" i="3"/>
  <c r="T250" i="3"/>
  <c r="T249" i="3" s="1"/>
  <c r="R250" i="3"/>
  <c r="R249" i="3" s="1"/>
  <c r="P250" i="3"/>
  <c r="P249" i="3" s="1"/>
  <c r="BK250" i="3"/>
  <c r="BK249" i="3" s="1"/>
  <c r="J249" i="3" s="1"/>
  <c r="J91" i="3" s="1"/>
  <c r="J250" i="3"/>
  <c r="BI248" i="3"/>
  <c r="BH248" i="3"/>
  <c r="BG248" i="3"/>
  <c r="BF248" i="3"/>
  <c r="T248" i="3"/>
  <c r="R248" i="3"/>
  <c r="P248" i="3"/>
  <c r="BK248" i="3"/>
  <c r="J248" i="3"/>
  <c r="BE248" i="3" s="1"/>
  <c r="BI247" i="3"/>
  <c r="BH247" i="3"/>
  <c r="BG247" i="3"/>
  <c r="BF247" i="3"/>
  <c r="T247" i="3"/>
  <c r="T246" i="3" s="1"/>
  <c r="R247" i="3"/>
  <c r="R246" i="3" s="1"/>
  <c r="P247" i="3"/>
  <c r="P246" i="3" s="1"/>
  <c r="BK247" i="3"/>
  <c r="BK246" i="3" s="1"/>
  <c r="J246" i="3" s="1"/>
  <c r="J90" i="3" s="1"/>
  <c r="J247" i="3"/>
  <c r="BE247" i="3" s="1"/>
  <c r="BI245" i="3"/>
  <c r="BH245" i="3"/>
  <c r="BG245" i="3"/>
  <c r="BF245" i="3"/>
  <c r="BE245" i="3"/>
  <c r="T245" i="3"/>
  <c r="R245" i="3"/>
  <c r="P245" i="3"/>
  <c r="BK245" i="3"/>
  <c r="J245" i="3"/>
  <c r="BI244" i="3"/>
  <c r="BH244" i="3"/>
  <c r="BG244" i="3"/>
  <c r="BF244" i="3"/>
  <c r="BE244" i="3"/>
  <c r="T244" i="3"/>
  <c r="T243" i="3" s="1"/>
  <c r="R244" i="3"/>
  <c r="R243" i="3" s="1"/>
  <c r="P244" i="3"/>
  <c r="P243" i="3" s="1"/>
  <c r="BK244" i="3"/>
  <c r="BK243" i="3" s="1"/>
  <c r="J243" i="3" s="1"/>
  <c r="J89" i="3" s="1"/>
  <c r="J244" i="3"/>
  <c r="BI242" i="3"/>
  <c r="BH242" i="3"/>
  <c r="BG242" i="3"/>
  <c r="BF242" i="3"/>
  <c r="T242" i="3"/>
  <c r="R242" i="3"/>
  <c r="P242" i="3"/>
  <c r="BK242" i="3"/>
  <c r="J242" i="3"/>
  <c r="BE242" i="3" s="1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T240" i="3"/>
  <c r="T239" i="3" s="1"/>
  <c r="R240" i="3"/>
  <c r="R239" i="3" s="1"/>
  <c r="P240" i="3"/>
  <c r="P239" i="3" s="1"/>
  <c r="BK240" i="3"/>
  <c r="BK239" i="3" s="1"/>
  <c r="J239" i="3" s="1"/>
  <c r="J88" i="3" s="1"/>
  <c r="J240" i="3"/>
  <c r="BE240" i="3" s="1"/>
  <c r="BI238" i="3"/>
  <c r="BH238" i="3"/>
  <c r="BG238" i="3"/>
  <c r="BF238" i="3"/>
  <c r="BE238" i="3"/>
  <c r="T238" i="3"/>
  <c r="R238" i="3"/>
  <c r="P238" i="3"/>
  <c r="BK238" i="3"/>
  <c r="J238" i="3"/>
  <c r="BI237" i="3"/>
  <c r="BH237" i="3"/>
  <c r="BG237" i="3"/>
  <c r="BF237" i="3"/>
  <c r="BE237" i="3"/>
  <c r="T237" i="3"/>
  <c r="R237" i="3"/>
  <c r="P237" i="3"/>
  <c r="BK237" i="3"/>
  <c r="J237" i="3"/>
  <c r="BI236" i="3"/>
  <c r="BH236" i="3"/>
  <c r="BG236" i="3"/>
  <c r="BF236" i="3"/>
  <c r="BE236" i="3"/>
  <c r="T236" i="3"/>
  <c r="R236" i="3"/>
  <c r="P236" i="3"/>
  <c r="BK236" i="3"/>
  <c r="J236" i="3"/>
  <c r="BI235" i="3"/>
  <c r="BH235" i="3"/>
  <c r="BG235" i="3"/>
  <c r="BF235" i="3"/>
  <c r="BE235" i="3"/>
  <c r="T235" i="3"/>
  <c r="R235" i="3"/>
  <c r="P235" i="3"/>
  <c r="BK235" i="3"/>
  <c r="J235" i="3"/>
  <c r="BI234" i="3"/>
  <c r="BH234" i="3"/>
  <c r="BG234" i="3"/>
  <c r="BF234" i="3"/>
  <c r="BE234" i="3"/>
  <c r="T234" i="3"/>
  <c r="R234" i="3"/>
  <c r="P234" i="3"/>
  <c r="BK234" i="3"/>
  <c r="J234" i="3"/>
  <c r="BI233" i="3"/>
  <c r="BH233" i="3"/>
  <c r="BG233" i="3"/>
  <c r="BF233" i="3"/>
  <c r="BE233" i="3"/>
  <c r="T233" i="3"/>
  <c r="R233" i="3"/>
  <c r="P233" i="3"/>
  <c r="BK233" i="3"/>
  <c r="J233" i="3"/>
  <c r="BI232" i="3"/>
  <c r="BH232" i="3"/>
  <c r="BG232" i="3"/>
  <c r="BF232" i="3"/>
  <c r="BE232" i="3"/>
  <c r="T232" i="3"/>
  <c r="R232" i="3"/>
  <c r="P232" i="3"/>
  <c r="BK232" i="3"/>
  <c r="J232" i="3"/>
  <c r="BI231" i="3"/>
  <c r="BH231" i="3"/>
  <c r="BG231" i="3"/>
  <c r="BF231" i="3"/>
  <c r="BE231" i="3"/>
  <c r="T231" i="3"/>
  <c r="R231" i="3"/>
  <c r="P231" i="3"/>
  <c r="BK231" i="3"/>
  <c r="J231" i="3"/>
  <c r="BI230" i="3"/>
  <c r="BH230" i="3"/>
  <c r="BG230" i="3"/>
  <c r="BF230" i="3"/>
  <c r="BE230" i="3"/>
  <c r="T230" i="3"/>
  <c r="R230" i="3"/>
  <c r="P230" i="3"/>
  <c r="BK230" i="3"/>
  <c r="J230" i="3"/>
  <c r="BI229" i="3"/>
  <c r="BH229" i="3"/>
  <c r="BG229" i="3"/>
  <c r="BF229" i="3"/>
  <c r="BE229" i="3"/>
  <c r="T229" i="3"/>
  <c r="R229" i="3"/>
  <c r="P229" i="3"/>
  <c r="BK229" i="3"/>
  <c r="J229" i="3"/>
  <c r="BI228" i="3"/>
  <c r="BH228" i="3"/>
  <c r="BG228" i="3"/>
  <c r="BF228" i="3"/>
  <c r="BE228" i="3"/>
  <c r="T228" i="3"/>
  <c r="R228" i="3"/>
  <c r="P228" i="3"/>
  <c r="BK228" i="3"/>
  <c r="J228" i="3"/>
  <c r="BI227" i="3"/>
  <c r="BH227" i="3"/>
  <c r="BG227" i="3"/>
  <c r="BF227" i="3"/>
  <c r="BE227" i="3"/>
  <c r="T227" i="3"/>
  <c r="R227" i="3"/>
  <c r="P227" i="3"/>
  <c r="BK227" i="3"/>
  <c r="J227" i="3"/>
  <c r="BI226" i="3"/>
  <c r="BH226" i="3"/>
  <c r="BG226" i="3"/>
  <c r="BF226" i="3"/>
  <c r="BE226" i="3"/>
  <c r="T226" i="3"/>
  <c r="R226" i="3"/>
  <c r="P226" i="3"/>
  <c r="BK226" i="3"/>
  <c r="J226" i="3"/>
  <c r="BI225" i="3"/>
  <c r="BH225" i="3"/>
  <c r="BG225" i="3"/>
  <c r="BF225" i="3"/>
  <c r="BE225" i="3"/>
  <c r="T225" i="3"/>
  <c r="R225" i="3"/>
  <c r="P225" i="3"/>
  <c r="BK225" i="3"/>
  <c r="J225" i="3"/>
  <c r="BI224" i="3"/>
  <c r="BH224" i="3"/>
  <c r="BG224" i="3"/>
  <c r="BF224" i="3"/>
  <c r="BE224" i="3"/>
  <c r="T224" i="3"/>
  <c r="R224" i="3"/>
  <c r="P224" i="3"/>
  <c r="BK224" i="3"/>
  <c r="J224" i="3"/>
  <c r="BI223" i="3"/>
  <c r="BH223" i="3"/>
  <c r="BG223" i="3"/>
  <c r="BF223" i="3"/>
  <c r="BE223" i="3"/>
  <c r="T223" i="3"/>
  <c r="R223" i="3"/>
  <c r="P223" i="3"/>
  <c r="BK223" i="3"/>
  <c r="J223" i="3"/>
  <c r="BI222" i="3"/>
  <c r="BH222" i="3"/>
  <c r="BG222" i="3"/>
  <c r="BF222" i="3"/>
  <c r="BE222" i="3"/>
  <c r="T222" i="3"/>
  <c r="R222" i="3"/>
  <c r="P222" i="3"/>
  <c r="BK222" i="3"/>
  <c r="J222" i="3"/>
  <c r="BI221" i="3"/>
  <c r="BH221" i="3"/>
  <c r="BG221" i="3"/>
  <c r="BF221" i="3"/>
  <c r="BE221" i="3"/>
  <c r="T221" i="3"/>
  <c r="R221" i="3"/>
  <c r="P221" i="3"/>
  <c r="BK221" i="3"/>
  <c r="J221" i="3"/>
  <c r="BI220" i="3"/>
  <c r="BH220" i="3"/>
  <c r="BG220" i="3"/>
  <c r="BF220" i="3"/>
  <c r="BE220" i="3"/>
  <c r="T220" i="3"/>
  <c r="R220" i="3"/>
  <c r="P220" i="3"/>
  <c r="BK220" i="3"/>
  <c r="J220" i="3"/>
  <c r="BI219" i="3"/>
  <c r="BH219" i="3"/>
  <c r="BG219" i="3"/>
  <c r="BF219" i="3"/>
  <c r="BE219" i="3"/>
  <c r="T219" i="3"/>
  <c r="R219" i="3"/>
  <c r="P219" i="3"/>
  <c r="BK219" i="3"/>
  <c r="J219" i="3"/>
  <c r="BI218" i="3"/>
  <c r="BH218" i="3"/>
  <c r="BG218" i="3"/>
  <c r="BF218" i="3"/>
  <c r="BE218" i="3"/>
  <c r="T218" i="3"/>
  <c r="R218" i="3"/>
  <c r="P218" i="3"/>
  <c r="BK218" i="3"/>
  <c r="J218" i="3"/>
  <c r="BI217" i="3"/>
  <c r="BH217" i="3"/>
  <c r="BG217" i="3"/>
  <c r="BF217" i="3"/>
  <c r="BE217" i="3"/>
  <c r="T217" i="3"/>
  <c r="R217" i="3"/>
  <c r="P217" i="3"/>
  <c r="BK217" i="3"/>
  <c r="J217" i="3"/>
  <c r="BI216" i="3"/>
  <c r="BH216" i="3"/>
  <c r="BG216" i="3"/>
  <c r="BF216" i="3"/>
  <c r="BE216" i="3"/>
  <c r="T216" i="3"/>
  <c r="R216" i="3"/>
  <c r="P216" i="3"/>
  <c r="BK216" i="3"/>
  <c r="J216" i="3"/>
  <c r="BI215" i="3"/>
  <c r="BH215" i="3"/>
  <c r="BG215" i="3"/>
  <c r="BF215" i="3"/>
  <c r="BE215" i="3"/>
  <c r="T215" i="3"/>
  <c r="R215" i="3"/>
  <c r="P215" i="3"/>
  <c r="BK215" i="3"/>
  <c r="J215" i="3"/>
  <c r="BI214" i="3"/>
  <c r="BH214" i="3"/>
  <c r="BG214" i="3"/>
  <c r="BF214" i="3"/>
  <c r="BE214" i="3"/>
  <c r="T214" i="3"/>
  <c r="T213" i="3" s="1"/>
  <c r="R214" i="3"/>
  <c r="R213" i="3" s="1"/>
  <c r="P214" i="3"/>
  <c r="P213" i="3" s="1"/>
  <c r="BK214" i="3"/>
  <c r="BK213" i="3" s="1"/>
  <c r="J213" i="3" s="1"/>
  <c r="J87" i="3" s="1"/>
  <c r="J214" i="3"/>
  <c r="BI212" i="3"/>
  <c r="BH212" i="3"/>
  <c r="BG212" i="3"/>
  <c r="BF212" i="3"/>
  <c r="T212" i="3"/>
  <c r="R212" i="3"/>
  <c r="P212" i="3"/>
  <c r="BK212" i="3"/>
  <c r="J212" i="3"/>
  <c r="BE212" i="3" s="1"/>
  <c r="BI211" i="3"/>
  <c r="BH211" i="3"/>
  <c r="BG211" i="3"/>
  <c r="BF211" i="3"/>
  <c r="T211" i="3"/>
  <c r="R211" i="3"/>
  <c r="P211" i="3"/>
  <c r="BK211" i="3"/>
  <c r="J211" i="3"/>
  <c r="BE211" i="3" s="1"/>
  <c r="BI210" i="3"/>
  <c r="BH210" i="3"/>
  <c r="BG210" i="3"/>
  <c r="BF210" i="3"/>
  <c r="T210" i="3"/>
  <c r="R210" i="3"/>
  <c r="P210" i="3"/>
  <c r="BK210" i="3"/>
  <c r="J210" i="3"/>
  <c r="BE210" i="3" s="1"/>
  <c r="BI209" i="3"/>
  <c r="BH209" i="3"/>
  <c r="BG209" i="3"/>
  <c r="BF209" i="3"/>
  <c r="T209" i="3"/>
  <c r="R209" i="3"/>
  <c r="P209" i="3"/>
  <c r="BK209" i="3"/>
  <c r="J209" i="3"/>
  <c r="BE209" i="3" s="1"/>
  <c r="BI208" i="3"/>
  <c r="BH208" i="3"/>
  <c r="BG208" i="3"/>
  <c r="BF208" i="3"/>
  <c r="T208" i="3"/>
  <c r="R208" i="3"/>
  <c r="P208" i="3"/>
  <c r="BK208" i="3"/>
  <c r="J208" i="3"/>
  <c r="BE208" i="3" s="1"/>
  <c r="BI207" i="3"/>
  <c r="BH207" i="3"/>
  <c r="BG207" i="3"/>
  <c r="BF207" i="3"/>
  <c r="T207" i="3"/>
  <c r="T206" i="3" s="1"/>
  <c r="R207" i="3"/>
  <c r="R206" i="3" s="1"/>
  <c r="P207" i="3"/>
  <c r="P206" i="3" s="1"/>
  <c r="BK207" i="3"/>
  <c r="BK206" i="3" s="1"/>
  <c r="J206" i="3" s="1"/>
  <c r="J86" i="3" s="1"/>
  <c r="J207" i="3"/>
  <c r="BE207" i="3" s="1"/>
  <c r="BI205" i="3"/>
  <c r="BH205" i="3"/>
  <c r="BG205" i="3"/>
  <c r="BF205" i="3"/>
  <c r="BE205" i="3"/>
  <c r="T205" i="3"/>
  <c r="R205" i="3"/>
  <c r="P205" i="3"/>
  <c r="BK205" i="3"/>
  <c r="J205" i="3"/>
  <c r="BI204" i="3"/>
  <c r="BH204" i="3"/>
  <c r="BG204" i="3"/>
  <c r="BF204" i="3"/>
  <c r="BE204" i="3"/>
  <c r="T204" i="3"/>
  <c r="T203" i="3" s="1"/>
  <c r="R204" i="3"/>
  <c r="R203" i="3" s="1"/>
  <c r="P204" i="3"/>
  <c r="P203" i="3" s="1"/>
  <c r="BK204" i="3"/>
  <c r="BK203" i="3" s="1"/>
  <c r="J203" i="3" s="1"/>
  <c r="J85" i="3" s="1"/>
  <c r="J204" i="3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T201" i="3"/>
  <c r="T200" i="3" s="1"/>
  <c r="R201" i="3"/>
  <c r="R200" i="3" s="1"/>
  <c r="P201" i="3"/>
  <c r="P200" i="3" s="1"/>
  <c r="BK201" i="3"/>
  <c r="BK200" i="3" s="1"/>
  <c r="J200" i="3" s="1"/>
  <c r="J84" i="3" s="1"/>
  <c r="J201" i="3"/>
  <c r="BE201" i="3" s="1"/>
  <c r="BI199" i="3"/>
  <c r="BH199" i="3"/>
  <c r="BG199" i="3"/>
  <c r="BF199" i="3"/>
  <c r="BE199" i="3"/>
  <c r="T199" i="3"/>
  <c r="R199" i="3"/>
  <c r="P199" i="3"/>
  <c r="BK199" i="3"/>
  <c r="J199" i="3"/>
  <c r="BI198" i="3"/>
  <c r="BH198" i="3"/>
  <c r="BG198" i="3"/>
  <c r="BF198" i="3"/>
  <c r="BE198" i="3"/>
  <c r="T198" i="3"/>
  <c r="T197" i="3" s="1"/>
  <c r="R198" i="3"/>
  <c r="R197" i="3" s="1"/>
  <c r="P198" i="3"/>
  <c r="P197" i="3" s="1"/>
  <c r="BK198" i="3"/>
  <c r="BK197" i="3" s="1"/>
  <c r="J197" i="3" s="1"/>
  <c r="J83" i="3" s="1"/>
  <c r="J198" i="3"/>
  <c r="BI196" i="3"/>
  <c r="BH196" i="3"/>
  <c r="BG196" i="3"/>
  <c r="BF196" i="3"/>
  <c r="T196" i="3"/>
  <c r="R196" i="3"/>
  <c r="P196" i="3"/>
  <c r="BK196" i="3"/>
  <c r="J196" i="3"/>
  <c r="BE196" i="3" s="1"/>
  <c r="BI195" i="3"/>
  <c r="BH195" i="3"/>
  <c r="BG195" i="3"/>
  <c r="BF195" i="3"/>
  <c r="T195" i="3"/>
  <c r="T194" i="3" s="1"/>
  <c r="R195" i="3"/>
  <c r="R194" i="3" s="1"/>
  <c r="P195" i="3"/>
  <c r="P194" i="3" s="1"/>
  <c r="BK195" i="3"/>
  <c r="BK194" i="3" s="1"/>
  <c r="J194" i="3" s="1"/>
  <c r="J82" i="3" s="1"/>
  <c r="J195" i="3"/>
  <c r="BE195" i="3" s="1"/>
  <c r="BI193" i="3"/>
  <c r="BH193" i="3"/>
  <c r="BG193" i="3"/>
  <c r="BF193" i="3"/>
  <c r="BE193" i="3"/>
  <c r="T193" i="3"/>
  <c r="R193" i="3"/>
  <c r="P193" i="3"/>
  <c r="BK193" i="3"/>
  <c r="J193" i="3"/>
  <c r="BI192" i="3"/>
  <c r="BH192" i="3"/>
  <c r="BG192" i="3"/>
  <c r="BF192" i="3"/>
  <c r="BE192" i="3"/>
  <c r="T192" i="3"/>
  <c r="T191" i="3" s="1"/>
  <c r="R192" i="3"/>
  <c r="R191" i="3" s="1"/>
  <c r="P192" i="3"/>
  <c r="P191" i="3" s="1"/>
  <c r="BK192" i="3"/>
  <c r="BK191" i="3" s="1"/>
  <c r="J191" i="3" s="1"/>
  <c r="J81" i="3" s="1"/>
  <c r="J192" i="3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T188" i="3" s="1"/>
  <c r="R189" i="3"/>
  <c r="R188" i="3" s="1"/>
  <c r="P189" i="3"/>
  <c r="P188" i="3" s="1"/>
  <c r="BK189" i="3"/>
  <c r="BK188" i="3" s="1"/>
  <c r="J188" i="3" s="1"/>
  <c r="J80" i="3" s="1"/>
  <c r="J189" i="3"/>
  <c r="BE189" i="3" s="1"/>
  <c r="BI187" i="3"/>
  <c r="BH187" i="3"/>
  <c r="BG187" i="3"/>
  <c r="BF187" i="3"/>
  <c r="BE187" i="3"/>
  <c r="T187" i="3"/>
  <c r="R187" i="3"/>
  <c r="P187" i="3"/>
  <c r="BK187" i="3"/>
  <c r="J187" i="3"/>
  <c r="BI186" i="3"/>
  <c r="BH186" i="3"/>
  <c r="BG186" i="3"/>
  <c r="BF186" i="3"/>
  <c r="BE186" i="3"/>
  <c r="T186" i="3"/>
  <c r="T185" i="3" s="1"/>
  <c r="R186" i="3"/>
  <c r="R185" i="3" s="1"/>
  <c r="P186" i="3"/>
  <c r="P185" i="3" s="1"/>
  <c r="BK186" i="3"/>
  <c r="BK185" i="3" s="1"/>
  <c r="J185" i="3" s="1"/>
  <c r="J79" i="3" s="1"/>
  <c r="J186" i="3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T181" i="3" s="1"/>
  <c r="R182" i="3"/>
  <c r="R181" i="3" s="1"/>
  <c r="P182" i="3"/>
  <c r="P181" i="3" s="1"/>
  <c r="BK182" i="3"/>
  <c r="BK181" i="3" s="1"/>
  <c r="J181" i="3" s="1"/>
  <c r="J78" i="3" s="1"/>
  <c r="J182" i="3"/>
  <c r="BE182" i="3" s="1"/>
  <c r="BI180" i="3"/>
  <c r="BH180" i="3"/>
  <c r="BG180" i="3"/>
  <c r="BF180" i="3"/>
  <c r="BE180" i="3"/>
  <c r="T180" i="3"/>
  <c r="T179" i="3" s="1"/>
  <c r="R180" i="3"/>
  <c r="R179" i="3" s="1"/>
  <c r="P180" i="3"/>
  <c r="P179" i="3" s="1"/>
  <c r="BK180" i="3"/>
  <c r="BK179" i="3" s="1"/>
  <c r="J179" i="3" s="1"/>
  <c r="J77" i="3" s="1"/>
  <c r="J180" i="3"/>
  <c r="BI178" i="3"/>
  <c r="BH178" i="3"/>
  <c r="BG178" i="3"/>
  <c r="BF178" i="3"/>
  <c r="T178" i="3"/>
  <c r="T177" i="3" s="1"/>
  <c r="R178" i="3"/>
  <c r="R177" i="3" s="1"/>
  <c r="P178" i="3"/>
  <c r="P177" i="3" s="1"/>
  <c r="BK178" i="3"/>
  <c r="BK177" i="3" s="1"/>
  <c r="J177" i="3" s="1"/>
  <c r="J76" i="3" s="1"/>
  <c r="J178" i="3"/>
  <c r="BE178" i="3" s="1"/>
  <c r="BI176" i="3"/>
  <c r="BH176" i="3"/>
  <c r="BG176" i="3"/>
  <c r="BF176" i="3"/>
  <c r="BE176" i="3"/>
  <c r="T176" i="3"/>
  <c r="R176" i="3"/>
  <c r="P176" i="3"/>
  <c r="BK176" i="3"/>
  <c r="J176" i="3"/>
  <c r="BI175" i="3"/>
  <c r="BH175" i="3"/>
  <c r="BG175" i="3"/>
  <c r="BF175" i="3"/>
  <c r="BE175" i="3"/>
  <c r="T175" i="3"/>
  <c r="T174" i="3" s="1"/>
  <c r="R175" i="3"/>
  <c r="R174" i="3" s="1"/>
  <c r="P175" i="3"/>
  <c r="P174" i="3" s="1"/>
  <c r="BK175" i="3"/>
  <c r="BK174" i="3" s="1"/>
  <c r="J174" i="3" s="1"/>
  <c r="J75" i="3" s="1"/>
  <c r="J175" i="3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T171" i="3" s="1"/>
  <c r="R172" i="3"/>
  <c r="R171" i="3" s="1"/>
  <c r="P172" i="3"/>
  <c r="P171" i="3" s="1"/>
  <c r="BK172" i="3"/>
  <c r="BK171" i="3" s="1"/>
  <c r="J171" i="3" s="1"/>
  <c r="J74" i="3" s="1"/>
  <c r="J172" i="3"/>
  <c r="BE172" i="3" s="1"/>
  <c r="BI170" i="3"/>
  <c r="BH170" i="3"/>
  <c r="BG170" i="3"/>
  <c r="BF170" i="3"/>
  <c r="BE170" i="3"/>
  <c r="T170" i="3"/>
  <c r="R170" i="3"/>
  <c r="P170" i="3"/>
  <c r="BK170" i="3"/>
  <c r="J170" i="3"/>
  <c r="BI169" i="3"/>
  <c r="BH169" i="3"/>
  <c r="BG169" i="3"/>
  <c r="BF169" i="3"/>
  <c r="BE169" i="3"/>
  <c r="T169" i="3"/>
  <c r="T168" i="3" s="1"/>
  <c r="R169" i="3"/>
  <c r="R168" i="3" s="1"/>
  <c r="P169" i="3"/>
  <c r="P168" i="3" s="1"/>
  <c r="BK169" i="3"/>
  <c r="BK168" i="3" s="1"/>
  <c r="J168" i="3" s="1"/>
  <c r="J73" i="3" s="1"/>
  <c r="J169" i="3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T166" i="3"/>
  <c r="T165" i="3" s="1"/>
  <c r="R166" i="3"/>
  <c r="R165" i="3" s="1"/>
  <c r="P166" i="3"/>
  <c r="P165" i="3" s="1"/>
  <c r="BK166" i="3"/>
  <c r="BK165" i="3" s="1"/>
  <c r="J165" i="3" s="1"/>
  <c r="J72" i="3" s="1"/>
  <c r="J166" i="3"/>
  <c r="BE166" i="3" s="1"/>
  <c r="BI164" i="3"/>
  <c r="BH164" i="3"/>
  <c r="BG164" i="3"/>
  <c r="BF164" i="3"/>
  <c r="BE164" i="3"/>
  <c r="T164" i="3"/>
  <c r="R164" i="3"/>
  <c r="P164" i="3"/>
  <c r="BK164" i="3"/>
  <c r="J164" i="3"/>
  <c r="BI163" i="3"/>
  <c r="BH163" i="3"/>
  <c r="BG163" i="3"/>
  <c r="BF163" i="3"/>
  <c r="BE163" i="3"/>
  <c r="T163" i="3"/>
  <c r="T162" i="3" s="1"/>
  <c r="R163" i="3"/>
  <c r="R162" i="3" s="1"/>
  <c r="P163" i="3"/>
  <c r="P162" i="3" s="1"/>
  <c r="BK163" i="3"/>
  <c r="BK162" i="3" s="1"/>
  <c r="J162" i="3" s="1"/>
  <c r="J71" i="3" s="1"/>
  <c r="J163" i="3"/>
  <c r="BI161" i="3"/>
  <c r="BH161" i="3"/>
  <c r="BG161" i="3"/>
  <c r="BF161" i="3"/>
  <c r="T161" i="3"/>
  <c r="T160" i="3" s="1"/>
  <c r="R161" i="3"/>
  <c r="R160" i="3" s="1"/>
  <c r="P161" i="3"/>
  <c r="P160" i="3" s="1"/>
  <c r="BK161" i="3"/>
  <c r="BK160" i="3" s="1"/>
  <c r="J160" i="3" s="1"/>
  <c r="J70" i="3" s="1"/>
  <c r="J161" i="3"/>
  <c r="BE161" i="3" s="1"/>
  <c r="BI159" i="3"/>
  <c r="BH159" i="3"/>
  <c r="BG159" i="3"/>
  <c r="BF159" i="3"/>
  <c r="BE159" i="3"/>
  <c r="T159" i="3"/>
  <c r="R159" i="3"/>
  <c r="P159" i="3"/>
  <c r="BK159" i="3"/>
  <c r="J159" i="3"/>
  <c r="BI158" i="3"/>
  <c r="BH158" i="3"/>
  <c r="BG158" i="3"/>
  <c r="BF158" i="3"/>
  <c r="BE158" i="3"/>
  <c r="T158" i="3"/>
  <c r="T157" i="3" s="1"/>
  <c r="R158" i="3"/>
  <c r="R157" i="3" s="1"/>
  <c r="P158" i="3"/>
  <c r="P157" i="3" s="1"/>
  <c r="BK158" i="3"/>
  <c r="BK157" i="3" s="1"/>
  <c r="J157" i="3" s="1"/>
  <c r="J69" i="3" s="1"/>
  <c r="J158" i="3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T154" i="3" s="1"/>
  <c r="R155" i="3"/>
  <c r="R154" i="3" s="1"/>
  <c r="P155" i="3"/>
  <c r="P154" i="3" s="1"/>
  <c r="BK155" i="3"/>
  <c r="BK154" i="3" s="1"/>
  <c r="J154" i="3" s="1"/>
  <c r="J68" i="3" s="1"/>
  <c r="J155" i="3"/>
  <c r="BE155" i="3" s="1"/>
  <c r="BI153" i="3"/>
  <c r="BH153" i="3"/>
  <c r="BG153" i="3"/>
  <c r="BF153" i="3"/>
  <c r="BE153" i="3"/>
  <c r="T153" i="3"/>
  <c r="R153" i="3"/>
  <c r="P153" i="3"/>
  <c r="BK153" i="3"/>
  <c r="J153" i="3"/>
  <c r="BI152" i="3"/>
  <c r="BH152" i="3"/>
  <c r="BG152" i="3"/>
  <c r="BF152" i="3"/>
  <c r="BE152" i="3"/>
  <c r="T152" i="3"/>
  <c r="T151" i="3" s="1"/>
  <c r="R152" i="3"/>
  <c r="R151" i="3" s="1"/>
  <c r="P152" i="3"/>
  <c r="P151" i="3" s="1"/>
  <c r="BK152" i="3"/>
  <c r="BK151" i="3" s="1"/>
  <c r="J151" i="3" s="1"/>
  <c r="J67" i="3" s="1"/>
  <c r="J152" i="3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T147" i="3" s="1"/>
  <c r="R148" i="3"/>
  <c r="R147" i="3" s="1"/>
  <c r="P148" i="3"/>
  <c r="P147" i="3" s="1"/>
  <c r="BK148" i="3"/>
  <c r="BK147" i="3" s="1"/>
  <c r="J147" i="3" s="1"/>
  <c r="J66" i="3" s="1"/>
  <c r="J148" i="3"/>
  <c r="BE148" i="3" s="1"/>
  <c r="BI146" i="3"/>
  <c r="BH146" i="3"/>
  <c r="BG146" i="3"/>
  <c r="BF146" i="3"/>
  <c r="BE146" i="3"/>
  <c r="T146" i="3"/>
  <c r="R146" i="3"/>
  <c r="P146" i="3"/>
  <c r="BK146" i="3"/>
  <c r="J146" i="3"/>
  <c r="BI145" i="3"/>
  <c r="BH145" i="3"/>
  <c r="BG145" i="3"/>
  <c r="BF145" i="3"/>
  <c r="BE145" i="3"/>
  <c r="T145" i="3"/>
  <c r="R145" i="3"/>
  <c r="P145" i="3"/>
  <c r="BK145" i="3"/>
  <c r="J145" i="3"/>
  <c r="BI144" i="3"/>
  <c r="BH144" i="3"/>
  <c r="BG144" i="3"/>
  <c r="BF144" i="3"/>
  <c r="BE144" i="3"/>
  <c r="T144" i="3"/>
  <c r="T143" i="3" s="1"/>
  <c r="R144" i="3"/>
  <c r="R143" i="3" s="1"/>
  <c r="P144" i="3"/>
  <c r="P143" i="3" s="1"/>
  <c r="BK144" i="3"/>
  <c r="BK143" i="3" s="1"/>
  <c r="J143" i="3" s="1"/>
  <c r="J65" i="3" s="1"/>
  <c r="J144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T138" i="3" s="1"/>
  <c r="R139" i="3"/>
  <c r="R138" i="3" s="1"/>
  <c r="P139" i="3"/>
  <c r="P138" i="3" s="1"/>
  <c r="BK139" i="3"/>
  <c r="BK138" i="3" s="1"/>
  <c r="J138" i="3" s="1"/>
  <c r="J64" i="3" s="1"/>
  <c r="J139" i="3"/>
  <c r="BE139" i="3" s="1"/>
  <c r="BI137" i="3"/>
  <c r="BH137" i="3"/>
  <c r="BG137" i="3"/>
  <c r="BF137" i="3"/>
  <c r="BE137" i="3"/>
  <c r="T137" i="3"/>
  <c r="R137" i="3"/>
  <c r="P137" i="3"/>
  <c r="BK137" i="3"/>
  <c r="J137" i="3"/>
  <c r="BI136" i="3"/>
  <c r="BH136" i="3"/>
  <c r="BG136" i="3"/>
  <c r="BF136" i="3"/>
  <c r="BE136" i="3"/>
  <c r="T136" i="3"/>
  <c r="R136" i="3"/>
  <c r="P136" i="3"/>
  <c r="BK136" i="3"/>
  <c r="J136" i="3"/>
  <c r="BI135" i="3"/>
  <c r="BH135" i="3"/>
  <c r="BG135" i="3"/>
  <c r="BF135" i="3"/>
  <c r="BE135" i="3"/>
  <c r="T135" i="3"/>
  <c r="T134" i="3" s="1"/>
  <c r="R135" i="3"/>
  <c r="R134" i="3" s="1"/>
  <c r="P135" i="3"/>
  <c r="P134" i="3" s="1"/>
  <c r="BK135" i="3"/>
  <c r="BK134" i="3" s="1"/>
  <c r="J134" i="3" s="1"/>
  <c r="J63" i="3" s="1"/>
  <c r="J135" i="3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T131" i="3" s="1"/>
  <c r="R132" i="3"/>
  <c r="R131" i="3" s="1"/>
  <c r="P132" i="3"/>
  <c r="P131" i="3" s="1"/>
  <c r="BK132" i="3"/>
  <c r="BK131" i="3" s="1"/>
  <c r="J131" i="3" s="1"/>
  <c r="J62" i="3" s="1"/>
  <c r="J132" i="3"/>
  <c r="BE132" i="3" s="1"/>
  <c r="BI130" i="3"/>
  <c r="BH130" i="3"/>
  <c r="BG130" i="3"/>
  <c r="BF130" i="3"/>
  <c r="BE130" i="3"/>
  <c r="T130" i="3"/>
  <c r="R130" i="3"/>
  <c r="P130" i="3"/>
  <c r="BK130" i="3"/>
  <c r="J130" i="3"/>
  <c r="BI129" i="3"/>
  <c r="BH129" i="3"/>
  <c r="BG129" i="3"/>
  <c r="BF129" i="3"/>
  <c r="BE129" i="3"/>
  <c r="T129" i="3"/>
  <c r="T128" i="3" s="1"/>
  <c r="R129" i="3"/>
  <c r="R128" i="3" s="1"/>
  <c r="P129" i="3"/>
  <c r="P128" i="3" s="1"/>
  <c r="BK129" i="3"/>
  <c r="BK128" i="3" s="1"/>
  <c r="J128" i="3" s="1"/>
  <c r="J61" i="3" s="1"/>
  <c r="J129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T125" i="3" s="1"/>
  <c r="R126" i="3"/>
  <c r="R125" i="3" s="1"/>
  <c r="P126" i="3"/>
  <c r="P125" i="3" s="1"/>
  <c r="BK126" i="3"/>
  <c r="BK125" i="3" s="1"/>
  <c r="J125" i="3" s="1"/>
  <c r="J60" i="3" s="1"/>
  <c r="J126" i="3"/>
  <c r="BE126" i="3" s="1"/>
  <c r="BI124" i="3"/>
  <c r="BH124" i="3"/>
  <c r="BG124" i="3"/>
  <c r="BF124" i="3"/>
  <c r="BE124" i="3"/>
  <c r="T124" i="3"/>
  <c r="R124" i="3"/>
  <c r="P124" i="3"/>
  <c r="BK124" i="3"/>
  <c r="J124" i="3"/>
  <c r="BI123" i="3"/>
  <c r="BH123" i="3"/>
  <c r="BG123" i="3"/>
  <c r="BF123" i="3"/>
  <c r="BE123" i="3"/>
  <c r="T123" i="3"/>
  <c r="T122" i="3" s="1"/>
  <c r="R123" i="3"/>
  <c r="R122" i="3" s="1"/>
  <c r="P123" i="3"/>
  <c r="P122" i="3" s="1"/>
  <c r="BK123" i="3"/>
  <c r="BK122" i="3" s="1"/>
  <c r="J122" i="3" s="1"/>
  <c r="J59" i="3" s="1"/>
  <c r="J123" i="3"/>
  <c r="BI121" i="3"/>
  <c r="F34" i="3" s="1"/>
  <c r="BD53" i="1" s="1"/>
  <c r="BH121" i="3"/>
  <c r="F33" i="3" s="1"/>
  <c r="BC53" i="1" s="1"/>
  <c r="BG121" i="3"/>
  <c r="F32" i="3" s="1"/>
  <c r="BB53" i="1" s="1"/>
  <c r="BF121" i="3"/>
  <c r="F31" i="3" s="1"/>
  <c r="BA53" i="1" s="1"/>
  <c r="T121" i="3"/>
  <c r="T120" i="3" s="1"/>
  <c r="T119" i="3" s="1"/>
  <c r="R121" i="3"/>
  <c r="R120" i="3" s="1"/>
  <c r="R119" i="3" s="1"/>
  <c r="R118" i="3" s="1"/>
  <c r="P121" i="3"/>
  <c r="P120" i="3" s="1"/>
  <c r="P119" i="3" s="1"/>
  <c r="BK121" i="3"/>
  <c r="BK120" i="3" s="1"/>
  <c r="J121" i="3"/>
  <c r="BE121" i="3" s="1"/>
  <c r="J114" i="3"/>
  <c r="J112" i="3"/>
  <c r="F112" i="3"/>
  <c r="E110" i="3"/>
  <c r="F51" i="3"/>
  <c r="F49" i="3"/>
  <c r="E47" i="3"/>
  <c r="J21" i="3"/>
  <c r="E21" i="3"/>
  <c r="J51" i="3" s="1"/>
  <c r="J20" i="3"/>
  <c r="J18" i="3"/>
  <c r="E18" i="3"/>
  <c r="F52" i="3" s="1"/>
  <c r="J17" i="3"/>
  <c r="J15" i="3"/>
  <c r="E15" i="3"/>
  <c r="F114" i="3" s="1"/>
  <c r="J14" i="3"/>
  <c r="J12" i="3"/>
  <c r="J49" i="3" s="1"/>
  <c r="E7" i="3"/>
  <c r="E45" i="3" s="1"/>
  <c r="AY52" i="1"/>
  <c r="AX52" i="1"/>
  <c r="BI266" i="2"/>
  <c r="BH266" i="2"/>
  <c r="BG266" i="2"/>
  <c r="BF266" i="2"/>
  <c r="BE266" i="2"/>
  <c r="T266" i="2"/>
  <c r="T265" i="2" s="1"/>
  <c r="R266" i="2"/>
  <c r="R265" i="2" s="1"/>
  <c r="P266" i="2"/>
  <c r="P265" i="2" s="1"/>
  <c r="BK266" i="2"/>
  <c r="BK265" i="2" s="1"/>
  <c r="J265" i="2" s="1"/>
  <c r="J99" i="2" s="1"/>
  <c r="J266" i="2"/>
  <c r="BI264" i="2"/>
  <c r="BH264" i="2"/>
  <c r="BG264" i="2"/>
  <c r="BF264" i="2"/>
  <c r="T264" i="2"/>
  <c r="T263" i="2" s="1"/>
  <c r="T262" i="2" s="1"/>
  <c r="R264" i="2"/>
  <c r="R263" i="2" s="1"/>
  <c r="P264" i="2"/>
  <c r="P263" i="2" s="1"/>
  <c r="P262" i="2" s="1"/>
  <c r="BK264" i="2"/>
  <c r="BK263" i="2" s="1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R257" i="2"/>
  <c r="P257" i="2"/>
  <c r="BK257" i="2"/>
  <c r="J257" i="2"/>
  <c r="BE257" i="2" s="1"/>
  <c r="BI255" i="2"/>
  <c r="BH255" i="2"/>
  <c r="BG255" i="2"/>
  <c r="BF255" i="2"/>
  <c r="BE255" i="2"/>
  <c r="T255" i="2"/>
  <c r="R255" i="2"/>
  <c r="P255" i="2"/>
  <c r="BK255" i="2"/>
  <c r="J255" i="2"/>
  <c r="BI254" i="2"/>
  <c r="BH254" i="2"/>
  <c r="BG254" i="2"/>
  <c r="BF254" i="2"/>
  <c r="BE254" i="2"/>
  <c r="T254" i="2"/>
  <c r="R254" i="2"/>
  <c r="P254" i="2"/>
  <c r="BK254" i="2"/>
  <c r="J254" i="2"/>
  <c r="BI252" i="2"/>
  <c r="BH252" i="2"/>
  <c r="BG252" i="2"/>
  <c r="BF252" i="2"/>
  <c r="BE252" i="2"/>
  <c r="T252" i="2"/>
  <c r="T251" i="2" s="1"/>
  <c r="R252" i="2"/>
  <c r="R251" i="2" s="1"/>
  <c r="P252" i="2"/>
  <c r="P251" i="2" s="1"/>
  <c r="BK252" i="2"/>
  <c r="BK251" i="2" s="1"/>
  <c r="J251" i="2" s="1"/>
  <c r="J96" i="2" s="1"/>
  <c r="J252" i="2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T248" i="2" s="1"/>
  <c r="R249" i="2"/>
  <c r="R248" i="2" s="1"/>
  <c r="P249" i="2"/>
  <c r="P248" i="2" s="1"/>
  <c r="BK249" i="2"/>
  <c r="BK248" i="2" s="1"/>
  <c r="J248" i="2" s="1"/>
  <c r="J95" i="2" s="1"/>
  <c r="J249" i="2"/>
  <c r="BE249" i="2" s="1"/>
  <c r="BI246" i="2"/>
  <c r="BH246" i="2"/>
  <c r="BG246" i="2"/>
  <c r="BF246" i="2"/>
  <c r="BE246" i="2"/>
  <c r="T246" i="2"/>
  <c r="T245" i="2" s="1"/>
  <c r="R246" i="2"/>
  <c r="R245" i="2" s="1"/>
  <c r="P246" i="2"/>
  <c r="P245" i="2" s="1"/>
  <c r="BK246" i="2"/>
  <c r="BK245" i="2" s="1"/>
  <c r="J245" i="2" s="1"/>
  <c r="J94" i="2" s="1"/>
  <c r="J246" i="2"/>
  <c r="BI243" i="2"/>
  <c r="BH243" i="2"/>
  <c r="BG243" i="2"/>
  <c r="BF243" i="2"/>
  <c r="T243" i="2"/>
  <c r="T242" i="2" s="1"/>
  <c r="R243" i="2"/>
  <c r="R242" i="2" s="1"/>
  <c r="P243" i="2"/>
  <c r="P242" i="2" s="1"/>
  <c r="BK243" i="2"/>
  <c r="BK242" i="2" s="1"/>
  <c r="J242" i="2" s="1"/>
  <c r="J93" i="2" s="1"/>
  <c r="J243" i="2"/>
  <c r="BE243" i="2" s="1"/>
  <c r="BI240" i="2"/>
  <c r="BH240" i="2"/>
  <c r="BG240" i="2"/>
  <c r="BF240" i="2"/>
  <c r="T240" i="2"/>
  <c r="T239" i="2" s="1"/>
  <c r="T238" i="2" s="1"/>
  <c r="R240" i="2"/>
  <c r="R239" i="2" s="1"/>
  <c r="R238" i="2" s="1"/>
  <c r="P240" i="2"/>
  <c r="P239" i="2" s="1"/>
  <c r="P238" i="2" s="1"/>
  <c r="BK240" i="2"/>
  <c r="BK239" i="2" s="1"/>
  <c r="J240" i="2"/>
  <c r="BE240" i="2" s="1"/>
  <c r="BI236" i="2"/>
  <c r="BH236" i="2"/>
  <c r="BG236" i="2"/>
  <c r="BF236" i="2"/>
  <c r="T236" i="2"/>
  <c r="T235" i="2" s="1"/>
  <c r="R236" i="2"/>
  <c r="R235" i="2" s="1"/>
  <c r="P236" i="2"/>
  <c r="P235" i="2" s="1"/>
  <c r="BK236" i="2"/>
  <c r="BK235" i="2" s="1"/>
  <c r="J235" i="2" s="1"/>
  <c r="J236" i="2"/>
  <c r="BE236" i="2" s="1"/>
  <c r="J90" i="2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T232" i="2" s="1"/>
  <c r="R233" i="2"/>
  <c r="R232" i="2" s="1"/>
  <c r="P233" i="2"/>
  <c r="P232" i="2" s="1"/>
  <c r="BK233" i="2"/>
  <c r="BK232" i="2" s="1"/>
  <c r="J232" i="2" s="1"/>
  <c r="J89" i="2" s="1"/>
  <c r="J233" i="2"/>
  <c r="BE233" i="2" s="1"/>
  <c r="BI231" i="2"/>
  <c r="BH231" i="2"/>
  <c r="BG231" i="2"/>
  <c r="BF231" i="2"/>
  <c r="BE231" i="2"/>
  <c r="T231" i="2"/>
  <c r="R231" i="2"/>
  <c r="P231" i="2"/>
  <c r="BK231" i="2"/>
  <c r="J231" i="2"/>
  <c r="BI230" i="2"/>
  <c r="BH230" i="2"/>
  <c r="BG230" i="2"/>
  <c r="BF230" i="2"/>
  <c r="BE230" i="2"/>
  <c r="T230" i="2"/>
  <c r="T229" i="2" s="1"/>
  <c r="R230" i="2"/>
  <c r="R229" i="2" s="1"/>
  <c r="P230" i="2"/>
  <c r="P229" i="2" s="1"/>
  <c r="BK230" i="2"/>
  <c r="BK229" i="2" s="1"/>
  <c r="J229" i="2" s="1"/>
  <c r="J88" i="2" s="1"/>
  <c r="J230" i="2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T225" i="2" s="1"/>
  <c r="R226" i="2"/>
  <c r="R225" i="2" s="1"/>
  <c r="P226" i="2"/>
  <c r="P225" i="2" s="1"/>
  <c r="BK226" i="2"/>
  <c r="BK225" i="2" s="1"/>
  <c r="J225" i="2" s="1"/>
  <c r="J87" i="2" s="1"/>
  <c r="J226" i="2"/>
  <c r="BE226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BE223" i="2"/>
  <c r="T223" i="2"/>
  <c r="R223" i="2"/>
  <c r="P223" i="2"/>
  <c r="BK223" i="2"/>
  <c r="J223" i="2"/>
  <c r="BI222" i="2"/>
  <c r="BH222" i="2"/>
  <c r="BG222" i="2"/>
  <c r="BF222" i="2"/>
  <c r="BE222" i="2"/>
  <c r="T222" i="2"/>
  <c r="R222" i="2"/>
  <c r="P222" i="2"/>
  <c r="BK222" i="2"/>
  <c r="J222" i="2"/>
  <c r="BI221" i="2"/>
  <c r="BH221" i="2"/>
  <c r="BG221" i="2"/>
  <c r="BF221" i="2"/>
  <c r="BE221" i="2"/>
  <c r="T221" i="2"/>
  <c r="R221" i="2"/>
  <c r="P221" i="2"/>
  <c r="BK221" i="2"/>
  <c r="J221" i="2"/>
  <c r="BI220" i="2"/>
  <c r="BH220" i="2"/>
  <c r="BG220" i="2"/>
  <c r="BF220" i="2"/>
  <c r="BE220" i="2"/>
  <c r="T220" i="2"/>
  <c r="R220" i="2"/>
  <c r="P220" i="2"/>
  <c r="BK220" i="2"/>
  <c r="J220" i="2"/>
  <c r="BI219" i="2"/>
  <c r="BH219" i="2"/>
  <c r="BG219" i="2"/>
  <c r="BF219" i="2"/>
  <c r="BE219" i="2"/>
  <c r="T219" i="2"/>
  <c r="R219" i="2"/>
  <c r="P219" i="2"/>
  <c r="BK219" i="2"/>
  <c r="J219" i="2"/>
  <c r="BI218" i="2"/>
  <c r="BH218" i="2"/>
  <c r="BG218" i="2"/>
  <c r="BF218" i="2"/>
  <c r="BE218" i="2"/>
  <c r="T218" i="2"/>
  <c r="R218" i="2"/>
  <c r="P218" i="2"/>
  <c r="BK218" i="2"/>
  <c r="J218" i="2"/>
  <c r="BI217" i="2"/>
  <c r="BH217" i="2"/>
  <c r="BG217" i="2"/>
  <c r="BF217" i="2"/>
  <c r="BE217" i="2"/>
  <c r="T217" i="2"/>
  <c r="R217" i="2"/>
  <c r="P217" i="2"/>
  <c r="BK217" i="2"/>
  <c r="J217" i="2"/>
  <c r="BI216" i="2"/>
  <c r="BH216" i="2"/>
  <c r="BG216" i="2"/>
  <c r="BF216" i="2"/>
  <c r="BE216" i="2"/>
  <c r="T216" i="2"/>
  <c r="T215" i="2" s="1"/>
  <c r="R216" i="2"/>
  <c r="R215" i="2" s="1"/>
  <c r="P216" i="2"/>
  <c r="P215" i="2" s="1"/>
  <c r="BK216" i="2"/>
  <c r="BK215" i="2" s="1"/>
  <c r="J215" i="2" s="1"/>
  <c r="J86" i="2" s="1"/>
  <c r="J216" i="2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T212" i="2" s="1"/>
  <c r="R213" i="2"/>
  <c r="R212" i="2" s="1"/>
  <c r="P213" i="2"/>
  <c r="P212" i="2" s="1"/>
  <c r="BK213" i="2"/>
  <c r="BK212" i="2" s="1"/>
  <c r="J212" i="2" s="1"/>
  <c r="J85" i="2" s="1"/>
  <c r="J213" i="2"/>
  <c r="BE213" i="2" s="1"/>
  <c r="BI211" i="2"/>
  <c r="BH211" i="2"/>
  <c r="BG211" i="2"/>
  <c r="BF211" i="2"/>
  <c r="BE211" i="2"/>
  <c r="T211" i="2"/>
  <c r="R211" i="2"/>
  <c r="P211" i="2"/>
  <c r="BK211" i="2"/>
  <c r="J211" i="2"/>
  <c r="BI210" i="2"/>
  <c r="BH210" i="2"/>
  <c r="BG210" i="2"/>
  <c r="BF210" i="2"/>
  <c r="BE210" i="2"/>
  <c r="T210" i="2"/>
  <c r="T209" i="2" s="1"/>
  <c r="R210" i="2"/>
  <c r="R209" i="2" s="1"/>
  <c r="P210" i="2"/>
  <c r="P209" i="2" s="1"/>
  <c r="BK210" i="2"/>
  <c r="BK209" i="2" s="1"/>
  <c r="J209" i="2" s="1"/>
  <c r="J210" i="2"/>
  <c r="J84" i="2"/>
  <c r="BI208" i="2"/>
  <c r="BH208" i="2"/>
  <c r="BG208" i="2"/>
  <c r="BF208" i="2"/>
  <c r="T208" i="2"/>
  <c r="T207" i="2" s="1"/>
  <c r="R208" i="2"/>
  <c r="R207" i="2" s="1"/>
  <c r="P208" i="2"/>
  <c r="P207" i="2" s="1"/>
  <c r="BK208" i="2"/>
  <c r="BK207" i="2" s="1"/>
  <c r="J207" i="2" s="1"/>
  <c r="J83" i="2" s="1"/>
  <c r="J208" i="2"/>
  <c r="BE208" i="2" s="1"/>
  <c r="BI206" i="2"/>
  <c r="BH206" i="2"/>
  <c r="BG206" i="2"/>
  <c r="BF206" i="2"/>
  <c r="BE206" i="2"/>
  <c r="T206" i="2"/>
  <c r="T205" i="2" s="1"/>
  <c r="R206" i="2"/>
  <c r="R205" i="2" s="1"/>
  <c r="P206" i="2"/>
  <c r="P205" i="2" s="1"/>
  <c r="BK206" i="2"/>
  <c r="BK205" i="2" s="1"/>
  <c r="J205" i="2" s="1"/>
  <c r="J82" i="2" s="1"/>
  <c r="J206" i="2"/>
  <c r="BI204" i="2"/>
  <c r="BH204" i="2"/>
  <c r="BG204" i="2"/>
  <c r="BF204" i="2"/>
  <c r="T204" i="2"/>
  <c r="T203" i="2" s="1"/>
  <c r="R204" i="2"/>
  <c r="R203" i="2" s="1"/>
  <c r="P204" i="2"/>
  <c r="P203" i="2" s="1"/>
  <c r="BK204" i="2"/>
  <c r="BK203" i="2" s="1"/>
  <c r="J203" i="2" s="1"/>
  <c r="J204" i="2"/>
  <c r="BE204" i="2" s="1"/>
  <c r="J81" i="2"/>
  <c r="BI202" i="2"/>
  <c r="BH202" i="2"/>
  <c r="BG202" i="2"/>
  <c r="BF202" i="2"/>
  <c r="BE202" i="2"/>
  <c r="T202" i="2"/>
  <c r="R202" i="2"/>
  <c r="P202" i="2"/>
  <c r="BK202" i="2"/>
  <c r="J202" i="2"/>
  <c r="BI201" i="2"/>
  <c r="BH201" i="2"/>
  <c r="BG201" i="2"/>
  <c r="BF201" i="2"/>
  <c r="BE201" i="2"/>
  <c r="T201" i="2"/>
  <c r="T200" i="2" s="1"/>
  <c r="R201" i="2"/>
  <c r="R200" i="2" s="1"/>
  <c r="P201" i="2"/>
  <c r="P200" i="2" s="1"/>
  <c r="BK201" i="2"/>
  <c r="BK200" i="2" s="1"/>
  <c r="J200" i="2" s="1"/>
  <c r="J80" i="2" s="1"/>
  <c r="J201" i="2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T197" i="2" s="1"/>
  <c r="R198" i="2"/>
  <c r="R197" i="2" s="1"/>
  <c r="P198" i="2"/>
  <c r="P197" i="2" s="1"/>
  <c r="BK198" i="2"/>
  <c r="BK197" i="2" s="1"/>
  <c r="J197" i="2" s="1"/>
  <c r="J79" i="2" s="1"/>
  <c r="J198" i="2"/>
  <c r="BE198" i="2" s="1"/>
  <c r="BI196" i="2"/>
  <c r="BH196" i="2"/>
  <c r="BG196" i="2"/>
  <c r="BF196" i="2"/>
  <c r="BE196" i="2"/>
  <c r="T196" i="2"/>
  <c r="R196" i="2"/>
  <c r="P196" i="2"/>
  <c r="BK196" i="2"/>
  <c r="J196" i="2"/>
  <c r="BI195" i="2"/>
  <c r="BH195" i="2"/>
  <c r="BG195" i="2"/>
  <c r="BF195" i="2"/>
  <c r="BE195" i="2"/>
  <c r="T195" i="2"/>
  <c r="T194" i="2" s="1"/>
  <c r="R195" i="2"/>
  <c r="R194" i="2" s="1"/>
  <c r="P195" i="2"/>
  <c r="P194" i="2" s="1"/>
  <c r="BK195" i="2"/>
  <c r="BK194" i="2" s="1"/>
  <c r="J194" i="2" s="1"/>
  <c r="J78" i="2" s="1"/>
  <c r="J195" i="2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T191" i="2" s="1"/>
  <c r="R192" i="2"/>
  <c r="R191" i="2" s="1"/>
  <c r="P192" i="2"/>
  <c r="P191" i="2" s="1"/>
  <c r="BK192" i="2"/>
  <c r="BK191" i="2" s="1"/>
  <c r="J191" i="2" s="1"/>
  <c r="J77" i="2" s="1"/>
  <c r="J192" i="2"/>
  <c r="BE192" i="2" s="1"/>
  <c r="BI190" i="2"/>
  <c r="BH190" i="2"/>
  <c r="BG190" i="2"/>
  <c r="BF190" i="2"/>
  <c r="BE190" i="2"/>
  <c r="T190" i="2"/>
  <c r="R190" i="2"/>
  <c r="P190" i="2"/>
  <c r="BK190" i="2"/>
  <c r="J190" i="2"/>
  <c r="BI189" i="2"/>
  <c r="BH189" i="2"/>
  <c r="BG189" i="2"/>
  <c r="BF189" i="2"/>
  <c r="BE189" i="2"/>
  <c r="T189" i="2"/>
  <c r="T188" i="2" s="1"/>
  <c r="R189" i="2"/>
  <c r="R188" i="2" s="1"/>
  <c r="P189" i="2"/>
  <c r="P188" i="2" s="1"/>
  <c r="BK189" i="2"/>
  <c r="BK188" i="2" s="1"/>
  <c r="J188" i="2" s="1"/>
  <c r="J76" i="2" s="1"/>
  <c r="J189" i="2"/>
  <c r="BI187" i="2"/>
  <c r="BH187" i="2"/>
  <c r="BG187" i="2"/>
  <c r="BF187" i="2"/>
  <c r="T187" i="2"/>
  <c r="T186" i="2" s="1"/>
  <c r="R187" i="2"/>
  <c r="R186" i="2" s="1"/>
  <c r="P187" i="2"/>
  <c r="P186" i="2" s="1"/>
  <c r="BK187" i="2"/>
  <c r="BK186" i="2" s="1"/>
  <c r="J186" i="2" s="1"/>
  <c r="J75" i="2" s="1"/>
  <c r="J187" i="2"/>
  <c r="BE187" i="2" s="1"/>
  <c r="BI185" i="2"/>
  <c r="BH185" i="2"/>
  <c r="BG185" i="2"/>
  <c r="BF185" i="2"/>
  <c r="BE185" i="2"/>
  <c r="T185" i="2"/>
  <c r="R185" i="2"/>
  <c r="P185" i="2"/>
  <c r="BK185" i="2"/>
  <c r="J185" i="2"/>
  <c r="BI184" i="2"/>
  <c r="BH184" i="2"/>
  <c r="BG184" i="2"/>
  <c r="BF184" i="2"/>
  <c r="BE184" i="2"/>
  <c r="T184" i="2"/>
  <c r="T183" i="2" s="1"/>
  <c r="R184" i="2"/>
  <c r="R183" i="2" s="1"/>
  <c r="P184" i="2"/>
  <c r="P183" i="2" s="1"/>
  <c r="BK184" i="2"/>
  <c r="BK183" i="2" s="1"/>
  <c r="J183" i="2" s="1"/>
  <c r="J74" i="2" s="1"/>
  <c r="J184" i="2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T179" i="2" s="1"/>
  <c r="R180" i="2"/>
  <c r="R179" i="2" s="1"/>
  <c r="P180" i="2"/>
  <c r="P179" i="2" s="1"/>
  <c r="BK180" i="2"/>
  <c r="BK179" i="2" s="1"/>
  <c r="J179" i="2" s="1"/>
  <c r="J73" i="2" s="1"/>
  <c r="J180" i="2"/>
  <c r="BE180" i="2" s="1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BE176" i="2"/>
  <c r="T176" i="2"/>
  <c r="T175" i="2" s="1"/>
  <c r="R176" i="2"/>
  <c r="R175" i="2" s="1"/>
  <c r="P176" i="2"/>
  <c r="P175" i="2" s="1"/>
  <c r="BK176" i="2"/>
  <c r="BK175" i="2" s="1"/>
  <c r="J175" i="2" s="1"/>
  <c r="J72" i="2" s="1"/>
  <c r="J176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T171" i="2" s="1"/>
  <c r="R172" i="2"/>
  <c r="R171" i="2" s="1"/>
  <c r="P172" i="2"/>
  <c r="P171" i="2" s="1"/>
  <c r="BK172" i="2"/>
  <c r="BK171" i="2" s="1"/>
  <c r="J171" i="2" s="1"/>
  <c r="J71" i="2" s="1"/>
  <c r="J172" i="2"/>
  <c r="BE172" i="2" s="1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T168" i="2" s="1"/>
  <c r="R169" i="2"/>
  <c r="R168" i="2" s="1"/>
  <c r="P169" i="2"/>
  <c r="P168" i="2" s="1"/>
  <c r="BK169" i="2"/>
  <c r="BK168" i="2" s="1"/>
  <c r="J168" i="2" s="1"/>
  <c r="J70" i="2" s="1"/>
  <c r="J169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T165" i="2" s="1"/>
  <c r="R166" i="2"/>
  <c r="R165" i="2" s="1"/>
  <c r="P166" i="2"/>
  <c r="P165" i="2" s="1"/>
  <c r="BK166" i="2"/>
  <c r="BK165" i="2" s="1"/>
  <c r="J165" i="2" s="1"/>
  <c r="J69" i="2" s="1"/>
  <c r="J166" i="2"/>
  <c r="BE166" i="2" s="1"/>
  <c r="BI164" i="2"/>
  <c r="BH164" i="2"/>
  <c r="BG164" i="2"/>
  <c r="BF164" i="2"/>
  <c r="BE164" i="2"/>
  <c r="T164" i="2"/>
  <c r="R164" i="2"/>
  <c r="P164" i="2"/>
  <c r="BK164" i="2"/>
  <c r="J164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T160" i="2" s="1"/>
  <c r="R161" i="2"/>
  <c r="R160" i="2" s="1"/>
  <c r="P161" i="2"/>
  <c r="P160" i="2" s="1"/>
  <c r="BK161" i="2"/>
  <c r="BK160" i="2" s="1"/>
  <c r="J160" i="2" s="1"/>
  <c r="J68" i="2" s="1"/>
  <c r="J161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T157" i="2" s="1"/>
  <c r="R158" i="2"/>
  <c r="R157" i="2" s="1"/>
  <c r="P158" i="2"/>
  <c r="P157" i="2" s="1"/>
  <c r="BK158" i="2"/>
  <c r="BK157" i="2" s="1"/>
  <c r="J157" i="2" s="1"/>
  <c r="J67" i="2" s="1"/>
  <c r="J158" i="2"/>
  <c r="BE158" i="2" s="1"/>
  <c r="BI156" i="2"/>
  <c r="BH156" i="2"/>
  <c r="BG156" i="2"/>
  <c r="BF156" i="2"/>
  <c r="BE156" i="2"/>
  <c r="T156" i="2"/>
  <c r="R156" i="2"/>
  <c r="P156" i="2"/>
  <c r="BK156" i="2"/>
  <c r="J156" i="2"/>
  <c r="BI155" i="2"/>
  <c r="BH155" i="2"/>
  <c r="BG155" i="2"/>
  <c r="BF155" i="2"/>
  <c r="BE155" i="2"/>
  <c r="T155" i="2"/>
  <c r="T154" i="2" s="1"/>
  <c r="R155" i="2"/>
  <c r="R154" i="2" s="1"/>
  <c r="P155" i="2"/>
  <c r="P154" i="2" s="1"/>
  <c r="BK155" i="2"/>
  <c r="BK154" i="2" s="1"/>
  <c r="J154" i="2" s="1"/>
  <c r="J66" i="2" s="1"/>
  <c r="J155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T150" i="2" s="1"/>
  <c r="R151" i="2"/>
  <c r="R150" i="2" s="1"/>
  <c r="P151" i="2"/>
  <c r="P150" i="2" s="1"/>
  <c r="BK151" i="2"/>
  <c r="BK150" i="2" s="1"/>
  <c r="J150" i="2" s="1"/>
  <c r="J65" i="2" s="1"/>
  <c r="J151" i="2"/>
  <c r="BE151" i="2" s="1"/>
  <c r="BI149" i="2"/>
  <c r="BH149" i="2"/>
  <c r="BG149" i="2"/>
  <c r="BF149" i="2"/>
  <c r="BE149" i="2"/>
  <c r="T149" i="2"/>
  <c r="R149" i="2"/>
  <c r="P149" i="2"/>
  <c r="BK149" i="2"/>
  <c r="J149" i="2"/>
  <c r="BI147" i="2"/>
  <c r="BH147" i="2"/>
  <c r="BG147" i="2"/>
  <c r="BF147" i="2"/>
  <c r="BE147" i="2"/>
  <c r="T147" i="2"/>
  <c r="T146" i="2" s="1"/>
  <c r="R147" i="2"/>
  <c r="R146" i="2" s="1"/>
  <c r="P147" i="2"/>
  <c r="P146" i="2" s="1"/>
  <c r="BK147" i="2"/>
  <c r="BK146" i="2" s="1"/>
  <c r="J146" i="2" s="1"/>
  <c r="J64" i="2" s="1"/>
  <c r="J147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T142" i="2" s="1"/>
  <c r="R143" i="2"/>
  <c r="R142" i="2" s="1"/>
  <c r="P143" i="2"/>
  <c r="P142" i="2" s="1"/>
  <c r="BK143" i="2"/>
  <c r="BK142" i="2" s="1"/>
  <c r="J142" i="2" s="1"/>
  <c r="J63" i="2" s="1"/>
  <c r="J143" i="2"/>
  <c r="BE143" i="2" s="1"/>
  <c r="BI141" i="2"/>
  <c r="BH141" i="2"/>
  <c r="BG141" i="2"/>
  <c r="BF141" i="2"/>
  <c r="BE141" i="2"/>
  <c r="T141" i="2"/>
  <c r="R141" i="2"/>
  <c r="P141" i="2"/>
  <c r="BK141" i="2"/>
  <c r="J141" i="2"/>
  <c r="BI139" i="2"/>
  <c r="BH139" i="2"/>
  <c r="BG139" i="2"/>
  <c r="BF139" i="2"/>
  <c r="BE139" i="2"/>
  <c r="T139" i="2"/>
  <c r="T138" i="2" s="1"/>
  <c r="R139" i="2"/>
  <c r="R138" i="2" s="1"/>
  <c r="P139" i="2"/>
  <c r="P138" i="2" s="1"/>
  <c r="BK139" i="2"/>
  <c r="BK138" i="2" s="1"/>
  <c r="J138" i="2" s="1"/>
  <c r="J62" i="2" s="1"/>
  <c r="J139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T134" i="2" s="1"/>
  <c r="R135" i="2"/>
  <c r="R134" i="2" s="1"/>
  <c r="P135" i="2"/>
  <c r="P134" i="2" s="1"/>
  <c r="BK135" i="2"/>
  <c r="BK134" i="2" s="1"/>
  <c r="J134" i="2" s="1"/>
  <c r="J61" i="2" s="1"/>
  <c r="J135" i="2"/>
  <c r="BE135" i="2" s="1"/>
  <c r="BI133" i="2"/>
  <c r="BH133" i="2"/>
  <c r="BG133" i="2"/>
  <c r="BF133" i="2"/>
  <c r="BE133" i="2"/>
  <c r="T133" i="2"/>
  <c r="R133" i="2"/>
  <c r="P133" i="2"/>
  <c r="BK133" i="2"/>
  <c r="J133" i="2"/>
  <c r="BI132" i="2"/>
  <c r="BH132" i="2"/>
  <c r="BG132" i="2"/>
  <c r="BF132" i="2"/>
  <c r="BE132" i="2"/>
  <c r="T132" i="2"/>
  <c r="R132" i="2"/>
  <c r="P132" i="2"/>
  <c r="BK132" i="2"/>
  <c r="J132" i="2"/>
  <c r="BI130" i="2"/>
  <c r="BH130" i="2"/>
  <c r="BG130" i="2"/>
  <c r="BF130" i="2"/>
  <c r="BE130" i="2"/>
  <c r="T130" i="2"/>
  <c r="T129" i="2" s="1"/>
  <c r="R130" i="2"/>
  <c r="R129" i="2" s="1"/>
  <c r="P130" i="2"/>
  <c r="P129" i="2" s="1"/>
  <c r="BK130" i="2"/>
  <c r="BK129" i="2" s="1"/>
  <c r="J129" i="2" s="1"/>
  <c r="J60" i="2" s="1"/>
  <c r="J130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T124" i="2" s="1"/>
  <c r="R125" i="2"/>
  <c r="R124" i="2" s="1"/>
  <c r="P125" i="2"/>
  <c r="P124" i="2" s="1"/>
  <c r="BK125" i="2"/>
  <c r="BK124" i="2" s="1"/>
  <c r="J124" i="2" s="1"/>
  <c r="J59" i="2" s="1"/>
  <c r="J125" i="2"/>
  <c r="BE125" i="2" s="1"/>
  <c r="BI123" i="2"/>
  <c r="BH123" i="2"/>
  <c r="BG123" i="2"/>
  <c r="BF123" i="2"/>
  <c r="BE123" i="2"/>
  <c r="T123" i="2"/>
  <c r="R123" i="2"/>
  <c r="P123" i="2"/>
  <c r="BK123" i="2"/>
  <c r="J123" i="2"/>
  <c r="BI122" i="2"/>
  <c r="F34" i="2" s="1"/>
  <c r="BD52" i="1" s="1"/>
  <c r="BH122" i="2"/>
  <c r="F33" i="2" s="1"/>
  <c r="BC52" i="1" s="1"/>
  <c r="BG122" i="2"/>
  <c r="F32" i="2" s="1"/>
  <c r="BB52" i="1" s="1"/>
  <c r="BF122" i="2"/>
  <c r="J31" i="2" s="1"/>
  <c r="AW52" i="1" s="1"/>
  <c r="BE122" i="2"/>
  <c r="T122" i="2"/>
  <c r="T121" i="2" s="1"/>
  <c r="T120" i="2" s="1"/>
  <c r="T119" i="2" s="1"/>
  <c r="R122" i="2"/>
  <c r="R121" i="2" s="1"/>
  <c r="P122" i="2"/>
  <c r="P121" i="2" s="1"/>
  <c r="P120" i="2" s="1"/>
  <c r="P119" i="2" s="1"/>
  <c r="AU52" i="1" s="1"/>
  <c r="BK122" i="2"/>
  <c r="BK121" i="2" s="1"/>
  <c r="J122" i="2"/>
  <c r="F116" i="2"/>
  <c r="F113" i="2"/>
  <c r="E111" i="2"/>
  <c r="E109" i="2"/>
  <c r="F49" i="2"/>
  <c r="E47" i="2"/>
  <c r="J21" i="2"/>
  <c r="E21" i="2"/>
  <c r="J115" i="2" s="1"/>
  <c r="J20" i="2"/>
  <c r="J18" i="2"/>
  <c r="E18" i="2"/>
  <c r="F52" i="2" s="1"/>
  <c r="J17" i="2"/>
  <c r="J15" i="2"/>
  <c r="E15" i="2"/>
  <c r="F51" i="2" s="1"/>
  <c r="J14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R120" i="2" l="1"/>
  <c r="J121" i="2"/>
  <c r="J58" i="2" s="1"/>
  <c r="BK120" i="2"/>
  <c r="J30" i="2"/>
  <c r="AV52" i="1" s="1"/>
  <c r="AT52" i="1" s="1"/>
  <c r="J51" i="2"/>
  <c r="BK262" i="2"/>
  <c r="J262" i="2" s="1"/>
  <c r="J97" i="2" s="1"/>
  <c r="J263" i="2"/>
  <c r="J98" i="2" s="1"/>
  <c r="F30" i="2"/>
  <c r="AZ52" i="1" s="1"/>
  <c r="BK119" i="3"/>
  <c r="J120" i="3"/>
  <c r="J58" i="3" s="1"/>
  <c r="J113" i="2"/>
  <c r="F115" i="2"/>
  <c r="J239" i="2"/>
  <c r="J92" i="2" s="1"/>
  <c r="BK238" i="2"/>
  <c r="J238" i="2" s="1"/>
  <c r="J91" i="2" s="1"/>
  <c r="R262" i="2"/>
  <c r="F31" i="2"/>
  <c r="BA52" i="1" s="1"/>
  <c r="J253" i="3"/>
  <c r="J93" i="3" s="1"/>
  <c r="BK252" i="3"/>
  <c r="J252" i="3" s="1"/>
  <c r="J92" i="3" s="1"/>
  <c r="T262" i="3"/>
  <c r="J30" i="3"/>
  <c r="AV53" i="1" s="1"/>
  <c r="AT53" i="1" s="1"/>
  <c r="F30" i="3"/>
  <c r="AZ53" i="1" s="1"/>
  <c r="T118" i="3"/>
  <c r="P252" i="3"/>
  <c r="P118" i="3" s="1"/>
  <c r="AU53" i="1" s="1"/>
  <c r="J263" i="3"/>
  <c r="J97" i="3" s="1"/>
  <c r="BK262" i="3"/>
  <c r="J262" i="3" s="1"/>
  <c r="J96" i="3" s="1"/>
  <c r="E108" i="3"/>
  <c r="J31" i="3"/>
  <c r="AW53" i="1" s="1"/>
  <c r="F51" i="4"/>
  <c r="J109" i="4"/>
  <c r="F33" i="4"/>
  <c r="BC54" i="1" s="1"/>
  <c r="BC51" i="1" s="1"/>
  <c r="BK124" i="4"/>
  <c r="J124" i="4" s="1"/>
  <c r="J61" i="4" s="1"/>
  <c r="T127" i="4"/>
  <c r="BK140" i="4"/>
  <c r="J140" i="4" s="1"/>
  <c r="J65" i="4" s="1"/>
  <c r="T143" i="4"/>
  <c r="T148" i="4"/>
  <c r="P154" i="4"/>
  <c r="BK157" i="4"/>
  <c r="J157" i="4" s="1"/>
  <c r="J71" i="4" s="1"/>
  <c r="T160" i="4"/>
  <c r="BK167" i="4"/>
  <c r="J167" i="4" s="1"/>
  <c r="J75" i="4" s="1"/>
  <c r="T177" i="4"/>
  <c r="P219" i="4"/>
  <c r="R229" i="4"/>
  <c r="T270" i="5"/>
  <c r="R280" i="5"/>
  <c r="J115" i="4"/>
  <c r="J58" i="4" s="1"/>
  <c r="BK114" i="4"/>
  <c r="J30" i="4"/>
  <c r="AV54" i="1" s="1"/>
  <c r="F30" i="4"/>
  <c r="AZ54" i="1" s="1"/>
  <c r="J125" i="5"/>
  <c r="J58" i="5" s="1"/>
  <c r="BK124" i="5"/>
  <c r="BK270" i="5"/>
  <c r="J270" i="5" s="1"/>
  <c r="J97" i="5" s="1"/>
  <c r="J271" i="5"/>
  <c r="J98" i="5" s="1"/>
  <c r="F115" i="3"/>
  <c r="J107" i="4"/>
  <c r="J31" i="4"/>
  <c r="AW54" i="1" s="1"/>
  <c r="F31" i="4"/>
  <c r="BA54" i="1" s="1"/>
  <c r="P177" i="4"/>
  <c r="T219" i="4"/>
  <c r="P123" i="5"/>
  <c r="AU55" i="1" s="1"/>
  <c r="P270" i="5"/>
  <c r="BK280" i="5"/>
  <c r="J280" i="5" s="1"/>
  <c r="J101" i="5" s="1"/>
  <c r="J281" i="5"/>
  <c r="J102" i="5" s="1"/>
  <c r="R115" i="4"/>
  <c r="R114" i="4" s="1"/>
  <c r="R113" i="4" s="1"/>
  <c r="F32" i="4"/>
  <c r="BB54" i="1" s="1"/>
  <c r="BB51" i="1" s="1"/>
  <c r="P118" i="4"/>
  <c r="P114" i="4" s="1"/>
  <c r="P113" i="4" s="1"/>
  <c r="AU54" i="1" s="1"/>
  <c r="BK121" i="4"/>
  <c r="J121" i="4" s="1"/>
  <c r="J60" i="4" s="1"/>
  <c r="T124" i="4"/>
  <c r="T114" i="4" s="1"/>
  <c r="T113" i="4" s="1"/>
  <c r="R127" i="4"/>
  <c r="P132" i="4"/>
  <c r="R136" i="4"/>
  <c r="T140" i="4"/>
  <c r="R143" i="4"/>
  <c r="P151" i="4"/>
  <c r="BK154" i="4"/>
  <c r="J154" i="4" s="1"/>
  <c r="J70" i="4" s="1"/>
  <c r="T157" i="4"/>
  <c r="R160" i="4"/>
  <c r="T167" i="4"/>
  <c r="BK219" i="4"/>
  <c r="J219" i="4" s="1"/>
  <c r="J87" i="4" s="1"/>
  <c r="J220" i="4"/>
  <c r="J88" i="4" s="1"/>
  <c r="BK229" i="4"/>
  <c r="J229" i="4" s="1"/>
  <c r="J91" i="4" s="1"/>
  <c r="J230" i="4"/>
  <c r="J92" i="4" s="1"/>
  <c r="R123" i="5"/>
  <c r="J117" i="5"/>
  <c r="J30" i="5"/>
  <c r="AV55" i="1" s="1"/>
  <c r="AT55" i="1" s="1"/>
  <c r="J30" i="6"/>
  <c r="AV56" i="1" s="1"/>
  <c r="AT56" i="1" s="1"/>
  <c r="F30" i="6"/>
  <c r="AZ56" i="1" s="1"/>
  <c r="T109" i="6"/>
  <c r="T108" i="6" s="1"/>
  <c r="F34" i="6"/>
  <c r="BD56" i="1" s="1"/>
  <c r="BD51" i="1" s="1"/>
  <c r="W30" i="1" s="1"/>
  <c r="P197" i="6"/>
  <c r="J222" i="6"/>
  <c r="J85" i="6" s="1"/>
  <c r="BK221" i="6"/>
  <c r="J221" i="6" s="1"/>
  <c r="J84" i="6" s="1"/>
  <c r="F119" i="5"/>
  <c r="F31" i="5"/>
  <c r="BA55" i="1" s="1"/>
  <c r="J109" i="6"/>
  <c r="J58" i="6" s="1"/>
  <c r="BK108" i="6"/>
  <c r="J31" i="6"/>
  <c r="AW56" i="1" s="1"/>
  <c r="F31" i="6"/>
  <c r="BA56" i="1" s="1"/>
  <c r="J119" i="5"/>
  <c r="E45" i="6"/>
  <c r="F52" i="6"/>
  <c r="P109" i="6"/>
  <c r="P108" i="6" s="1"/>
  <c r="P107" i="6" s="1"/>
  <c r="AU56" i="1" s="1"/>
  <c r="F32" i="6"/>
  <c r="BB56" i="1" s="1"/>
  <c r="T197" i="6"/>
  <c r="R221" i="6"/>
  <c r="T257" i="5"/>
  <c r="T124" i="5" s="1"/>
  <c r="T123" i="5" s="1"/>
  <c r="T264" i="5"/>
  <c r="F33" i="6"/>
  <c r="BC56" i="1" s="1"/>
  <c r="R114" i="6"/>
  <c r="R108" i="6" s="1"/>
  <c r="R107" i="6" s="1"/>
  <c r="J31" i="7"/>
  <c r="AW57" i="1" s="1"/>
  <c r="P96" i="7"/>
  <c r="P92" i="7" s="1"/>
  <c r="P91" i="7" s="1"/>
  <c r="AU57" i="1" s="1"/>
  <c r="J116" i="7"/>
  <c r="J66" i="7" s="1"/>
  <c r="BK115" i="7"/>
  <c r="J115" i="7" s="1"/>
  <c r="J65" i="7" s="1"/>
  <c r="T125" i="7"/>
  <c r="J30" i="8"/>
  <c r="AV58" i="1" s="1"/>
  <c r="F30" i="8"/>
  <c r="AZ58" i="1" s="1"/>
  <c r="J198" i="6"/>
  <c r="J82" i="6" s="1"/>
  <c r="P221" i="6"/>
  <c r="J126" i="7"/>
  <c r="J70" i="7" s="1"/>
  <c r="BK125" i="7"/>
  <c r="J125" i="7" s="1"/>
  <c r="J69" i="7" s="1"/>
  <c r="J49" i="7"/>
  <c r="T92" i="7"/>
  <c r="F33" i="7"/>
  <c r="BC57" i="1" s="1"/>
  <c r="T96" i="7"/>
  <c r="R115" i="7"/>
  <c r="R91" i="7" s="1"/>
  <c r="P115" i="7"/>
  <c r="J51" i="7"/>
  <c r="F87" i="7"/>
  <c r="J93" i="7"/>
  <c r="J58" i="7" s="1"/>
  <c r="BK92" i="7"/>
  <c r="F30" i="7"/>
  <c r="AZ57" i="1" s="1"/>
  <c r="J30" i="7"/>
  <c r="AV57" i="1" s="1"/>
  <c r="T115" i="7"/>
  <c r="F96" i="8"/>
  <c r="BK100" i="8"/>
  <c r="J101" i="8"/>
  <c r="J58" i="8" s="1"/>
  <c r="F34" i="8"/>
  <c r="BD58" i="1" s="1"/>
  <c r="T143" i="8"/>
  <c r="T149" i="8"/>
  <c r="P149" i="8"/>
  <c r="BK164" i="8"/>
  <c r="J164" i="8" s="1"/>
  <c r="J77" i="8" s="1"/>
  <c r="R99" i="9"/>
  <c r="R98" i="9" s="1"/>
  <c r="F31" i="7"/>
  <c r="BA57" i="1" s="1"/>
  <c r="J31" i="8"/>
  <c r="AW58" i="1" s="1"/>
  <c r="F31" i="8"/>
  <c r="BA58" i="1" s="1"/>
  <c r="P108" i="8"/>
  <c r="P100" i="8" s="1"/>
  <c r="P99" i="8" s="1"/>
  <c r="AU58" i="1" s="1"/>
  <c r="J150" i="8"/>
  <c r="J72" i="8" s="1"/>
  <c r="BK149" i="8"/>
  <c r="J149" i="8" s="1"/>
  <c r="J71" i="8" s="1"/>
  <c r="J30" i="9"/>
  <c r="AV59" i="1" s="1"/>
  <c r="AT59" i="1" s="1"/>
  <c r="F30" i="9"/>
  <c r="AZ59" i="1" s="1"/>
  <c r="E89" i="8"/>
  <c r="F32" i="8"/>
  <c r="BB58" i="1" s="1"/>
  <c r="T104" i="8"/>
  <c r="R108" i="8"/>
  <c r="R100" i="8" s="1"/>
  <c r="R99" i="8" s="1"/>
  <c r="T117" i="8"/>
  <c r="T100" i="8" s="1"/>
  <c r="T99" i="8" s="1"/>
  <c r="T126" i="8"/>
  <c r="T133" i="8"/>
  <c r="J100" i="9"/>
  <c r="J58" i="9" s="1"/>
  <c r="T141" i="9"/>
  <c r="R129" i="8"/>
  <c r="R150" i="8"/>
  <c r="R149" i="8" s="1"/>
  <c r="P98" i="9"/>
  <c r="AU59" i="1" s="1"/>
  <c r="F52" i="9"/>
  <c r="F31" i="9"/>
  <c r="BA59" i="1" s="1"/>
  <c r="BK141" i="9"/>
  <c r="J141" i="9" s="1"/>
  <c r="J70" i="9" s="1"/>
  <c r="J30" i="10"/>
  <c r="AV60" i="1" s="1"/>
  <c r="AT60" i="1" s="1"/>
  <c r="F30" i="10"/>
  <c r="AZ60" i="1" s="1"/>
  <c r="T107" i="10"/>
  <c r="J212" i="10"/>
  <c r="J86" i="10" s="1"/>
  <c r="BK211" i="10"/>
  <c r="J211" i="10" s="1"/>
  <c r="J85" i="10" s="1"/>
  <c r="J165" i="8"/>
  <c r="J78" i="8" s="1"/>
  <c r="E88" i="9"/>
  <c r="P141" i="9"/>
  <c r="T156" i="9"/>
  <c r="BK108" i="10"/>
  <c r="J110" i="10"/>
  <c r="J59" i="10" s="1"/>
  <c r="BK185" i="10"/>
  <c r="J185" i="10" s="1"/>
  <c r="J78" i="10" s="1"/>
  <c r="J186" i="10"/>
  <c r="J79" i="10" s="1"/>
  <c r="BK125" i="9"/>
  <c r="J125" i="9" s="1"/>
  <c r="J65" i="9" s="1"/>
  <c r="BK132" i="9"/>
  <c r="J132" i="9" s="1"/>
  <c r="J67" i="9" s="1"/>
  <c r="T135" i="9"/>
  <c r="T99" i="9" s="1"/>
  <c r="T98" i="9" s="1"/>
  <c r="BK156" i="9"/>
  <c r="J156" i="9" s="1"/>
  <c r="J76" i="9" s="1"/>
  <c r="P108" i="10"/>
  <c r="P185" i="10"/>
  <c r="R108" i="10"/>
  <c r="R185" i="10"/>
  <c r="T211" i="10"/>
  <c r="J103" i="10"/>
  <c r="F104" i="10"/>
  <c r="F31" i="10"/>
  <c r="BA60" i="1" s="1"/>
  <c r="W28" i="1" l="1"/>
  <c r="AX51" i="1"/>
  <c r="AU51" i="1"/>
  <c r="W29" i="1"/>
  <c r="AY51" i="1"/>
  <c r="R107" i="10"/>
  <c r="BK91" i="7"/>
  <c r="J91" i="7" s="1"/>
  <c r="J92" i="7"/>
  <c r="J57" i="7" s="1"/>
  <c r="T91" i="7"/>
  <c r="AT58" i="1"/>
  <c r="AZ51" i="1"/>
  <c r="BK99" i="9"/>
  <c r="J108" i="6"/>
  <c r="J57" i="6" s="1"/>
  <c r="BK107" i="6"/>
  <c r="J107" i="6" s="1"/>
  <c r="T107" i="6"/>
  <c r="P107" i="10"/>
  <c r="AU60" i="1" s="1"/>
  <c r="J108" i="10"/>
  <c r="J57" i="10" s="1"/>
  <c r="BK107" i="10"/>
  <c r="J107" i="10" s="1"/>
  <c r="AT57" i="1"/>
  <c r="AT54" i="1"/>
  <c r="J120" i="2"/>
  <c r="J57" i="2" s="1"/>
  <c r="BK119" i="2"/>
  <c r="J119" i="2" s="1"/>
  <c r="R119" i="2"/>
  <c r="BK99" i="8"/>
  <c r="J99" i="8" s="1"/>
  <c r="J100" i="8"/>
  <c r="J57" i="8" s="1"/>
  <c r="BK123" i="5"/>
  <c r="J123" i="5" s="1"/>
  <c r="J124" i="5"/>
  <c r="J57" i="5" s="1"/>
  <c r="J114" i="4"/>
  <c r="J57" i="4" s="1"/>
  <c r="BK113" i="4"/>
  <c r="J113" i="4" s="1"/>
  <c r="BA51" i="1"/>
  <c r="J119" i="3"/>
  <c r="J57" i="3" s="1"/>
  <c r="BK118" i="3"/>
  <c r="J118" i="3" s="1"/>
  <c r="J27" i="4" l="1"/>
  <c r="J56" i="4"/>
  <c r="J56" i="3"/>
  <c r="J27" i="3"/>
  <c r="J56" i="8"/>
  <c r="J27" i="8"/>
  <c r="BK98" i="9"/>
  <c r="J98" i="9" s="1"/>
  <c r="J99" i="9"/>
  <c r="J57" i="9" s="1"/>
  <c r="AV51" i="1"/>
  <c r="W26" i="1"/>
  <c r="J56" i="7"/>
  <c r="J27" i="7"/>
  <c r="AW51" i="1"/>
  <c r="AK27" i="1" s="1"/>
  <c r="W27" i="1"/>
  <c r="J56" i="5"/>
  <c r="J27" i="5"/>
  <c r="J27" i="2"/>
  <c r="J56" i="2"/>
  <c r="J27" i="10"/>
  <c r="J56" i="10"/>
  <c r="J27" i="6"/>
  <c r="J56" i="6"/>
  <c r="AG56" i="1" l="1"/>
  <c r="AN56" i="1" s="1"/>
  <c r="J36" i="6"/>
  <c r="AK26" i="1"/>
  <c r="AT51" i="1"/>
  <c r="AG54" i="1"/>
  <c r="AN54" i="1" s="1"/>
  <c r="J36" i="4"/>
  <c r="J36" i="5"/>
  <c r="AG55" i="1"/>
  <c r="AN55" i="1" s="1"/>
  <c r="AG57" i="1"/>
  <c r="AN57" i="1" s="1"/>
  <c r="J36" i="7"/>
  <c r="AG53" i="1"/>
  <c r="AN53" i="1" s="1"/>
  <c r="J36" i="3"/>
  <c r="J36" i="2"/>
  <c r="AG52" i="1"/>
  <c r="AG60" i="1"/>
  <c r="AN60" i="1" s="1"/>
  <c r="J36" i="10"/>
  <c r="J56" i="9"/>
  <c r="J27" i="9"/>
  <c r="AG58" i="1"/>
  <c r="AN58" i="1" s="1"/>
  <c r="J36" i="8"/>
  <c r="AG59" i="1" l="1"/>
  <c r="AN59" i="1" s="1"/>
  <c r="J36" i="9"/>
  <c r="AN52" i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<sst xmlns="http://schemas.openxmlformats.org/spreadsheetml/2006/main" count="13463" uniqueCount="1799">
  <si>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</si>
  <si>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</si>
  <si>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</si>
  <si>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</si>
  <si>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</si>
  <si>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</si>
  <si>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</si>
  <si>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{73baebd7-da53-4b68-bc78-e3a836809ef3}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</si>
  <si>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</si>
  <si>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</si>
  <si>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</si>
  <si>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</si>
  <si>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</si>
  <si>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</si>
  <si>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</si>
  <si>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</si>
  <si>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</si>
  <si>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7161204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</si>
  <si>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</si>
  <si>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</si>
  <si>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v budově Základní školy v Olšanech spojené s nástavbou 3.NP vč. nové střešní konstrukce a s přístavbou..</t>
  </si>
  <si>
    <t>0,1</t>
  </si>
  <si>
    <t>KSO:</t>
  </si>
  <si>
    <t>CC-CZ:</t>
  </si>
  <si>
    <t>1</t>
  </si>
  <si>
    <t>Místo:</t>
  </si>
  <si>
    <t>Olšany</t>
  </si>
  <si>
    <t>Datum:</t>
  </si>
  <si>
    <t>4.6.2018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</si>
  <si>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</si>
  <si>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</si>
  <si>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</si>
  <si>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</si>
  <si>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</si>
  <si>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</si>
  <si>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</si>
  <si>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</si>
  <si>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</si>
  <si>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</si>
  <si>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</si>
  <si>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</si>
  <si>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</si>
  <si>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</si>
  <si>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</si>
  <si>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</si>
  <si>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</si>
  <si>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</si>
  <si>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</si>
  <si>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</si>
  <si>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</si>
  <si>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</si>
  <si>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</si>
  <si>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</si>
  <si>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</si>
  <si>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</si>
  <si>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</si>
  <si>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</si>
  <si>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</si>
  <si>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</si>
  <si>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</si>
  <si>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</si>
  <si>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</si>
  <si>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</si>
  <si>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</si>
  <si>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</si>
  <si>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</si>
  <si>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</si>
  <si>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</si>
  <si>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</si>
  <si>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</si>
  <si>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</si>
  <si>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</si>
  <si>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</si>
  <si>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</si>
  <si>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</si>
  <si>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</si>
  <si>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</si>
  <si>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</si>
  <si>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</si>
  <si>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G01</t>
  </si>
  <si>
    <t>Zařízení silnoproudé elektrotechniky včetně hromosvodů 1PP</t>
  </si>
  <si>
    <t>STA</t>
  </si>
  <si>
    <t>{5dbf0e92-dc0a-4a39-828a-b20e907a2199}</t>
  </si>
  <si>
    <t>2</t>
  </si>
  <si>
    <t>G11</t>
  </si>
  <si>
    <t>Zařízení silnoproudé elektrotechniky včetně hromosvodů 1NP</t>
  </si>
  <si>
    <t>{af935e87-57e4-4456-bf74-f6147adf20b2}</t>
  </si>
  <si>
    <t>G21</t>
  </si>
  <si>
    <t>Zařízení silnoproudé elektrotechniky včetně hromosvodů 2NP</t>
  </si>
  <si>
    <t>{4aefff06-0538-46b5-ba5a-17d24776d085}</t>
  </si>
  <si>
    <t>G31</t>
  </si>
  <si>
    <t>Zařízení silnoproudé elektrotechniky včetně hromosvodů 3NP</t>
  </si>
  <si>
    <t>{65f6c417-4bd2-4727-86e2-62ce6c6fcf4f}</t>
  </si>
  <si>
    <t>G32</t>
  </si>
  <si>
    <t>Zařízení silnoproudé elektrotechniky včetně hromosvodů 3NP - Technogie KOTELNY</t>
  </si>
  <si>
    <t>{49f8f1e6-df3b-44b9-a055-0511f4d7b485}</t>
  </si>
  <si>
    <t>H01</t>
  </si>
  <si>
    <t>Zařízení slaboproudé elektrotechniky 1PP</t>
  </si>
  <si>
    <t>{2bfceceb-d67a-4192-aa9c-e8b026015118}</t>
  </si>
  <si>
    <t>H11</t>
  </si>
  <si>
    <t>Zařízení slaboproudé elektrotechniky 1NP</t>
  </si>
  <si>
    <t>{3e6d2bec-d050-47ad-9791-8740227a9b21}</t>
  </si>
  <si>
    <t>H21</t>
  </si>
  <si>
    <t>Zařízení slaboproudé elektrotechniky 2NP</t>
  </si>
  <si>
    <t>{360a810d-cdd2-4347-9c49-21ceeb7d6996}</t>
  </si>
  <si>
    <t>H31</t>
  </si>
  <si>
    <t>Zařízení slaboproudé elektrotechniky 3NP</t>
  </si>
  <si>
    <t>{c5d3984d-d343-418c-b88f-0f6fc87aeefe}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</si>
  <si>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</si>
  <si>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</si>
  <si>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</si>
  <si>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</si>
  <si>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</si>
  <si>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</si>
  <si>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</si>
  <si>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G01 - Zařízení silnoproudé elektrotechniky včetně hromosvodů 1PP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</si>
  <si>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</si>
  <si>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</si>
  <si>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</si>
  <si>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</si>
  <si>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</si>
  <si>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</si>
  <si>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741-JTH-JT31 - JT2 - Jímací tyč, L=2000 mm s plastovým podstavcem pro trapézové plechy</t>
  </si>
  <si>
    <t xml:space="preserve">    741-JVS-AL11 - Vodič AlMgSi 8 na hřeben střechy, nebo na střechu s plechovou falcovanou krytinou</t>
  </si>
  <si>
    <t xml:space="preserve">    741-JVS-AL55 - Vodič AlMgSi 8 na stěnu se zateplením 110mm, včetně podpěr</t>
  </si>
  <si>
    <t xml:space="preserve">    741-SHR-SO01 - SO1 - Svorka okapová</t>
  </si>
  <si>
    <t xml:space="preserve">    741-SHR-SP01 - SP1 - Svorka připojovací</t>
  </si>
  <si>
    <t xml:space="preserve">    741-SHR-SS01 - SS1 - Svorka spojovací pro FeZn D= 8-10mm</t>
  </si>
  <si>
    <t xml:space="preserve">    741-STO-HR01 - Štítek označení svodu a uzemnění</t>
  </si>
  <si>
    <t xml:space="preserve">    741-UZZ-FE30 - Pásek FeZn 30/4 v zemi - V průmyslové zástavbě</t>
  </si>
  <si>
    <t xml:space="preserve">    741-UZZ-FE10 - Drát FeZn D10 v zemi - V průmyslové zástavbě</t>
  </si>
  <si>
    <t xml:space="preserve">    741-UZP-FE10 - Drát FeZn D10 s izolací z PVC v zemi - V průmyslové zástavbě</t>
  </si>
  <si>
    <t xml:space="preserve">    741-ZVT-ZT01 - ZT1 - Zaváděcí tyč do země L=1500 mm</t>
  </si>
  <si>
    <t xml:space="preserve">    741-KRA-AA05 - Krabice přístrojová KP68 do zdiva</t>
  </si>
  <si>
    <t xml:space="preserve">    741-KRA-AA25 - Krabice rozvodná KR68 do zdiva</t>
  </si>
  <si>
    <t xml:space="preserve">    741-TNG-AA05 - Spínač domovní č.1, bílý, IP20</t>
  </si>
  <si>
    <t xml:space="preserve">    741-TNG-AA15 - Spínač domovní č.6, bílý, IP20</t>
  </si>
  <si>
    <t xml:space="preserve">    741-TNG-AA20 - Spínač domovní č.7, bílý, IP20</t>
  </si>
  <si>
    <t xml:space="preserve">    741-TNG-ZA61 - Zásuvka domovní 230V jednonásobná, polozapuštěná, bílá, IP20, clonky</t>
  </si>
  <si>
    <t xml:space="preserve">    741-TNG-RM01 - Rámečky</t>
  </si>
  <si>
    <t xml:space="preserve">    741-CYK-MA15 - Kabel CYKY-O 3x1,5 (3A) - pod omítkou</t>
  </si>
  <si>
    <t xml:space="preserve">    741-CYK-MB05 - Kabel CYKY-J 3x1,5 (3C) - pod omítkou</t>
  </si>
  <si>
    <t xml:space="preserve">    741-CYK-MB10 - Kabel CYKY-J 3x2,5 (3C) - pod omítkou</t>
  </si>
  <si>
    <t xml:space="preserve">    741-CYK-ME25 - Kabel CYKY-J 5x10 (5C) - pod omítkou</t>
  </si>
  <si>
    <t xml:space="preserve">    741-CYK-PC65 - Kabel CYKY-J 3x95+50 (4B) - pevně</t>
  </si>
  <si>
    <t xml:space="preserve">    741-UKC-A002 - Ukončení vodiče Cu, Al do 2,5mm2</t>
  </si>
  <si>
    <t xml:space="preserve">    741-UKC-A050 - Ukončení vodiče Cu, Al do 50mm2</t>
  </si>
  <si>
    <t xml:space="preserve">    741-UKC-A060 - Ukončení vodiče Cu, Al do 95mm2</t>
  </si>
  <si>
    <t xml:space="preserve">    741-XXX-E003 - E3 - Svítidlo zářivkové přisazené, 1x54W, IP54, opálový kryt</t>
  </si>
  <si>
    <t xml:space="preserve">    741-XXX-EN01 - EN1 - Svítidlo nástěnné, nouzové</t>
  </si>
  <si>
    <t xml:space="preserve">    HZS-SES-RR01 - R01 - Sestavení rozváděče, propojení a oživení</t>
  </si>
  <si>
    <t xml:space="preserve">    741-FIR-PU05 - Požární ucpávky</t>
  </si>
  <si>
    <t xml:space="preserve">    749-PRL-AA01 - Přeložky a demontážní práce</t>
  </si>
  <si>
    <t xml:space="preserve">    749-PSM-AA01 - Montážní práce podružného a spojovacího materiálu</t>
  </si>
  <si>
    <t xml:space="preserve">    749-PRZ-AA01 - Celková prohlídka zařízení</t>
  </si>
  <si>
    <t>M - Práce a dodávky M</t>
  </si>
  <si>
    <t xml:space="preserve">    46-M-OTV-AB05 - Vysekání otvoru do zděného zdiva</t>
  </si>
  <si>
    <t xml:space="preserve">    46-M-RYH-CH25 - Vysekání rýhy do zděného zdiva šíře 5cm, hloubky 5cm</t>
  </si>
  <si>
    <t xml:space="preserve">    46-M-KAP-KP68 - Vysekání kapsy do zděného zdiva, velikosti 7x7x5 cm</t>
  </si>
  <si>
    <t xml:space="preserve">    46-M-TRZ-AA10 - Trubka plastová, ohebná, pancéřová D75 ve výkopu</t>
  </si>
  <si>
    <t xml:space="preserve">    46-M-VYK-AA30 - Výkop š. 35cm, hl. 80cm, zemina tř.4, písk. lože tl. 30cm, fólie š. 33cm</t>
  </si>
  <si>
    <t>HZS - Hodinové zúčtovací sazby</t>
  </si>
  <si>
    <t xml:space="preserve">    HZS-REV-AA01 - Vyhotovení výchozí revize</t>
  </si>
  <si>
    <t xml:space="preserve">    HZS-SKU-AA01 - Vyhotovení dokumentace skutečného stavu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</si>
  <si>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</si>
  <si>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</si>
  <si>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</si>
  <si>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</si>
  <si>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</si>
  <si>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</si>
  <si>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</si>
  <si>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</si>
  <si>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</si>
  <si>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</si>
  <si>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</si>
  <si>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</si>
  <si>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</si>
  <si>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</si>
  <si>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</si>
  <si>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</si>
  <si>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</si>
  <si>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741-JTH-JT31</t>
  </si>
  <si>
    <t>JT2 - Jímací tyč, L=2000 mm s plastovým podstavcem pro trapézové plechy</t>
  </si>
  <si>
    <t>243</t>
  </si>
  <si>
    <t>K</t>
  </si>
  <si>
    <t>741430004</t>
  </si>
  <si>
    <t>Montáž jímacích tyčí délky do 3 m, na střešní hřeben</t>
  </si>
  <si>
    <t>kus</t>
  </si>
  <si>
    <t>CS ÚRS 2017 01</t>
  </si>
  <si>
    <t>16</t>
  </si>
  <si>
    <t>377784762</t>
  </si>
  <si>
    <t>244</t>
  </si>
  <si>
    <t>M</t>
  </si>
  <si>
    <t>DHN123032</t>
  </si>
  <si>
    <t>KS</t>
  </si>
  <si>
    <t>32</t>
  </si>
  <si>
    <t>-1235456370</t>
  </si>
  <si>
    <t>741-JVS-AL11</t>
  </si>
  <si>
    <t>Vodič AlMgSi 8 na hřeben střechy, nebo na střechu s plechovou falcovanou krytinou</t>
  </si>
  <si>
    <t>229</t>
  </si>
  <si>
    <t>741420002</t>
  </si>
  <si>
    <t>Montáž hromosvodného vedení svodových drátů nebo lan s podpěrami, D přes 10 mm</t>
  </si>
  <si>
    <t>m</t>
  </si>
  <si>
    <t>1853168727</t>
  </si>
  <si>
    <t>PSC</t>
  </si>
  <si>
    <t xml:space="preserve">Poznámka k souboru cen:_x000D_
1. Svodovými dráty se rozumí i jímací vedení na střeše. </t>
  </si>
  <si>
    <t>230</t>
  </si>
  <si>
    <t>ELT10.608.291</t>
  </si>
  <si>
    <t>AlMgSi 8 T/4 - Drát uzemňovací, měkký, průměr 8mm/50mm2, 1m=0,135kg 1kg=7,40m</t>
  </si>
  <si>
    <t>KG</t>
  </si>
  <si>
    <t>-724070736</t>
  </si>
  <si>
    <t>231</t>
  </si>
  <si>
    <t>VLT68500697</t>
  </si>
  <si>
    <t>PV s držákem pro Rd 8mm na plechové střechy se zakulaceným stojatým falcem. Rozsah upnutí do D 20mm, výška podpěry je 20mm</t>
  </si>
  <si>
    <t>1911829685</t>
  </si>
  <si>
    <t>741-JVS-AL55</t>
  </si>
  <si>
    <t>Vodič AlMgSi 8 na stěnu se zateplením 110mm, včetně podpěr</t>
  </si>
  <si>
    <t>226</t>
  </si>
  <si>
    <t>-635058125</t>
  </si>
  <si>
    <t>227</t>
  </si>
  <si>
    <t>599276703</t>
  </si>
  <si>
    <t>228</t>
  </si>
  <si>
    <t>ETE10.342.773</t>
  </si>
  <si>
    <t>PV s příchytkou do zateplení zdí 110 cm, s vrutem a hmoždinkou 7 x 180 mm, materiál základny z odlitku Zn, materilál příložky FeZn Rd, pro drát o průměru 7-10mm</t>
  </si>
  <si>
    <t>73680304</t>
  </si>
  <si>
    <t>741-SHR-SO01</t>
  </si>
  <si>
    <t>SO1 - Svorka okapová</t>
  </si>
  <si>
    <t>241</t>
  </si>
  <si>
    <t>741420021</t>
  </si>
  <si>
    <t>Montáž hromosvodného vedení svorek se 2 šrouby</t>
  </si>
  <si>
    <t>1704915876</t>
  </si>
  <si>
    <t>242</t>
  </si>
  <si>
    <t>ELT10.341.514</t>
  </si>
  <si>
    <t>SO - Svorka okapová FeZn, s příchytkou, zaoblení 16-22 mm, Rd 8-10</t>
  </si>
  <si>
    <t>1281096359</t>
  </si>
  <si>
    <t>741-SHR-SP01</t>
  </si>
  <si>
    <t>SP1 - Svorka připojovací</t>
  </si>
  <si>
    <t>239</t>
  </si>
  <si>
    <t>353261487</t>
  </si>
  <si>
    <t>240</t>
  </si>
  <si>
    <t>ELT10.341.549</t>
  </si>
  <si>
    <t>SP - Svorka připojovací, rozsah Rd 5-18mm, NEREZ V2A</t>
  </si>
  <si>
    <t>-962552314</t>
  </si>
  <si>
    <t>741-SHR-SS01</t>
  </si>
  <si>
    <t>SS1 - Svorka spojovací pro FeZn D= 8-10mm</t>
  </si>
  <si>
    <t>237</t>
  </si>
  <si>
    <t>-1741289332</t>
  </si>
  <si>
    <t>238</t>
  </si>
  <si>
    <t>ELT10.046.769</t>
  </si>
  <si>
    <t>SS - Svorka spojovací FeZn, pro průměr vodiče 8-10mm, 2x šroub se šestihrannou hlavou</t>
  </si>
  <si>
    <t>-719851980</t>
  </si>
  <si>
    <t>741-STO-HR01</t>
  </si>
  <si>
    <t>Štítek označení svodu a uzemnění</t>
  </si>
  <si>
    <t>235</t>
  </si>
  <si>
    <t>741420083</t>
  </si>
  <si>
    <t>Montáž hromosvodného vedení doplňků štítků k označení svodů</t>
  </si>
  <si>
    <t>547511825</t>
  </si>
  <si>
    <t>236</t>
  </si>
  <si>
    <t>DHN481 0xx</t>
  </si>
  <si>
    <t>Označovací štítek Al s vyraženým číslem pro Rd 7-10/Fl 30 [DEHN:481 0xx]</t>
  </si>
  <si>
    <t>-622494549</t>
  </si>
  <si>
    <t>741-UZZ-FE30</t>
  </si>
  <si>
    <t>Pásek FeZn 30/4 v zemi - V průmyslové zástavbě</t>
  </si>
  <si>
    <t>219</t>
  </si>
  <si>
    <t>741410022</t>
  </si>
  <si>
    <t>Montáž uzemňovacího vedení s upevněním, propojením a připojením pomocí svorek v zemi s izolací spojů pásku průřezu do 120 mm2 v průmyslové výstavbě</t>
  </si>
  <si>
    <t>850025196</t>
  </si>
  <si>
    <t>220</t>
  </si>
  <si>
    <t>ELT10.074.580</t>
  </si>
  <si>
    <t>Pásek ocelový FeZn 30/4</t>
  </si>
  <si>
    <t>-1307636256</t>
  </si>
  <si>
    <t>221</t>
  </si>
  <si>
    <t>BIPOL BILAK ZN01</t>
  </si>
  <si>
    <t>Zinková barva k nátěrům ocelových předmětů a konstrukcí vystavených agresivnímu prostředí</t>
  </si>
  <si>
    <t>-892105801</t>
  </si>
  <si>
    <t>741-UZZ-FE10</t>
  </si>
  <si>
    <t>Drát FeZn D10 v zemi - V průmyslové zástavbě</t>
  </si>
  <si>
    <t>222</t>
  </si>
  <si>
    <t>741410042</t>
  </si>
  <si>
    <t>Montáž uzemňovacího vedení s upevněním, propojením a připojením pomocí svorek v zemi s izolací spojů drátu nebo lana D do 10 mm v průmyslové výstavbě</t>
  </si>
  <si>
    <t>1888477992</t>
  </si>
  <si>
    <t>223</t>
  </si>
  <si>
    <t>ELT10.577.458</t>
  </si>
  <si>
    <t>Drát ocelový FeZn průměr 10mm, (0,62kg/1m)</t>
  </si>
  <si>
    <t>-522246991</t>
  </si>
  <si>
    <t>741-UZP-FE10</t>
  </si>
  <si>
    <t>Drát FeZn D10 s izolací z PVC v zemi - V průmyslové zástavbě</t>
  </si>
  <si>
    <t>224</t>
  </si>
  <si>
    <t>-257867771</t>
  </si>
  <si>
    <t>225</t>
  </si>
  <si>
    <t>ELT10.343.768</t>
  </si>
  <si>
    <t>Drát ocelový FeZn průměr 10mm, (0,62kg/1m) s izolací z PVC (černý)</t>
  </si>
  <si>
    <t>-357099181</t>
  </si>
  <si>
    <t>741-ZVT-ZT01</t>
  </si>
  <si>
    <t>ZT1 - Zaváděcí tyč do země L=1500 mm</t>
  </si>
  <si>
    <t>232</t>
  </si>
  <si>
    <t>741440031</t>
  </si>
  <si>
    <t>Montáž zemnicích desek a tyčí s připojením na svodové nebo uzemňovací vedení bez příslušenství tyčí, délky do 2 m</t>
  </si>
  <si>
    <t>1395981069</t>
  </si>
  <si>
    <t>233</t>
  </si>
  <si>
    <t>574971405</t>
  </si>
  <si>
    <t>234</t>
  </si>
  <si>
    <t>ELT10.342.070</t>
  </si>
  <si>
    <t>ZT - Zaváděcí tyč FeZn, Rd 16 mm, komplet se svorkou zkušební a svorkou spojovací, L 1500 mm [DEHN:480150, EAN 4013364019591]</t>
  </si>
  <si>
    <t>2045219100</t>
  </si>
  <si>
    <t>741-KRA-AA05</t>
  </si>
  <si>
    <t>Krabice přístrojová KP68 do zdiva</t>
  </si>
  <si>
    <t>208</t>
  </si>
  <si>
    <t>741112061</t>
  </si>
  <si>
    <t>Montáž krabic elektroinstalačních bez napojení na trubky a lišty, demontáže a montáže víčka a přístroje přístrojových zapuštěných plastových kruhových</t>
  </si>
  <si>
    <t>2054363331</t>
  </si>
  <si>
    <t>209</t>
  </si>
  <si>
    <t>ELT10.079.107</t>
  </si>
  <si>
    <t>Krabice přístrojová, H43 mm, PVC, A1-D, pro spojení ve svislém i vodorovném směru s roztečí 71 nebo 81 mm</t>
  </si>
  <si>
    <t>240362223</t>
  </si>
  <si>
    <t>741-KRA-AA25</t>
  </si>
  <si>
    <t>Krabice rozvodná KR68 do zdiva</t>
  </si>
  <si>
    <t>210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</si>
  <si>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</si>
  <si>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</si>
  <si>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1767705455</t>
  </si>
  <si>
    <t>211</t>
  </si>
  <si>
    <t>ELT10.074.803</t>
  </si>
  <si>
    <t>Krabice rozvodná s víčkem a svorkovnicí, D71, H43,5 mm, PVC, A1-D</t>
  </si>
  <si>
    <t>1055027511</t>
  </si>
  <si>
    <t>741-TNG-AA05</t>
  </si>
  <si>
    <t>Spínač domovní č.1, bílý, IP20</t>
  </si>
  <si>
    <t>188</t>
  </si>
  <si>
    <t>741310201</t>
  </si>
  <si>
    <t>Montáž spínačů jedno nebo dvoupólových polozapuštěných nebo zapuštěných se zapojením vodičů šroubové připojení vypínačů, řazení 1-jednopólových</t>
  </si>
  <si>
    <t>-1690467260</t>
  </si>
  <si>
    <t>189</t>
  </si>
  <si>
    <t>ELT10.071.422</t>
  </si>
  <si>
    <t>Přístroj spínače jednopólového, 10A/250V, šroubové svorky, řazení č.1</t>
  </si>
  <si>
    <t>1323819084</t>
  </si>
  <si>
    <t>190</t>
  </si>
  <si>
    <t>ELT10.071.430</t>
  </si>
  <si>
    <t>Kryt spínače kolébkového, jednoduchý, bílý</t>
  </si>
  <si>
    <t>1608263314</t>
  </si>
  <si>
    <t>741-TNG-AA15</t>
  </si>
  <si>
    <t>Spínač domovní č.6, bílý, IP20</t>
  </si>
  <si>
    <t>195</t>
  </si>
  <si>
    <t>741310233</t>
  </si>
  <si>
    <t>Montáž spínačů jedno nebo dvoupólových polozapuštěných nebo zapuštěných se zapojením vodičů šroubové připojení přepínačů, řazení 6-střídavých</t>
  </si>
  <si>
    <t>-619231716</t>
  </si>
  <si>
    <t>196</t>
  </si>
  <si>
    <t>ELT10.069.833</t>
  </si>
  <si>
    <t>Přístroj přepínače střídavého, 10A/250V, šroubové svorky, řazení č.6</t>
  </si>
  <si>
    <t>734987096</t>
  </si>
  <si>
    <t>197</t>
  </si>
  <si>
    <t>743082449</t>
  </si>
  <si>
    <t>741-TNG-AA20</t>
  </si>
  <si>
    <t>Spínač domovní č.7, bílý, IP20</t>
  </si>
  <si>
    <t>198</t>
  </si>
  <si>
    <t>741310239</t>
  </si>
  <si>
    <t>Montáž spínačů jedno nebo dvoupólových polozapuštěných nebo zapuštěných se zapojením vodičů šroubové připojení přepínačů, řazení 7-křížových</t>
  </si>
  <si>
    <t>-2064096966</t>
  </si>
  <si>
    <t>199</t>
  </si>
  <si>
    <t>ELT10.071.428</t>
  </si>
  <si>
    <t>Přístroj přepínače křížového, 10A/250V, šroubové svorky, řazení č.7</t>
  </si>
  <si>
    <t>1406766260</t>
  </si>
  <si>
    <t>200</t>
  </si>
  <si>
    <t>1661987361</t>
  </si>
  <si>
    <t>741-TNG-ZA61</t>
  </si>
  <si>
    <t>Zásuvka domovní 230V jednonásobná, polozapuštěná, bílá, IP20, clonky</t>
  </si>
  <si>
    <t>205</t>
  </si>
  <si>
    <t>741313042</t>
  </si>
  <si>
    <t>Montáž zásuvek domovních se zapojením vodičů šroubové připojení polozapuštěných nebo zapuštěných 10/16 A, provedení 2P + PE dvojí zapojení pro průběžnou montáž</t>
  </si>
  <si>
    <t>-1345753061</t>
  </si>
  <si>
    <t>206</t>
  </si>
  <si>
    <t>ELT10.081.243</t>
  </si>
  <si>
    <t>Zásuvka domovní jednonásobná s ochranným kolíkem a clonkami, 2P+PE, 250V/16A, bílá</t>
  </si>
  <si>
    <t>-575535780</t>
  </si>
  <si>
    <t>741-TNG-RM01</t>
  </si>
  <si>
    <t>Rámečky</t>
  </si>
  <si>
    <t>207</t>
  </si>
  <si>
    <t>ELT10.071.439</t>
  </si>
  <si>
    <t>Náklady na jeden rámeček pro domovní elektroinstalační přístroje, bílý</t>
  </si>
  <si>
    <t>-956443410</t>
  </si>
  <si>
    <t>741-CYK-MA15</t>
  </si>
  <si>
    <t>Kabel CYKY-O 3x1,5 (3A) - pod omítkou</t>
  </si>
  <si>
    <t>178</t>
  </si>
  <si>
    <t>741122015</t>
  </si>
  <si>
    <t>Montáž kabelů měděných bez ukončení uložených pod omítku plných kulatých (CYKY), počtu a průřezu žil 3x1,5 mm2</t>
  </si>
  <si>
    <t>366500010</t>
  </si>
  <si>
    <t>179</t>
  </si>
  <si>
    <t>ELT10.048.186</t>
  </si>
  <si>
    <t>Kabel CYKY-O 3x1,5 (3A)</t>
  </si>
  <si>
    <t>1923720553</t>
  </si>
  <si>
    <t>741-CYK-MB05</t>
  </si>
  <si>
    <t>Kabel CYKY-J 3x1,5 (3C) - pod omítkou</t>
  </si>
  <si>
    <t>180</t>
  </si>
  <si>
    <t>-1827727275</t>
  </si>
  <si>
    <t>181</t>
  </si>
  <si>
    <t>ELT10.051.448</t>
  </si>
  <si>
    <t>Kabel CYKY-J 3x1,5 (3C)</t>
  </si>
  <si>
    <t>-1935239323</t>
  </si>
  <si>
    <t>741-CYK-MB10</t>
  </si>
  <si>
    <t>Kabel CYKY-J 3x2,5 (3C) - pod omítkou</t>
  </si>
  <si>
    <t>182</t>
  </si>
  <si>
    <t>741122016</t>
  </si>
  <si>
    <t>Montáž kabelů měděných bez ukončení uložených pod omítku plných kulatých (CYKY), počtu a průřezu žil 3x2,5 až 6 mm2</t>
  </si>
  <si>
    <t>1741943824</t>
  </si>
  <si>
    <t>183</t>
  </si>
  <si>
    <t>ELT10.048.482</t>
  </si>
  <si>
    <t>Kabel CYKY-J 3x2,5 (3C)</t>
  </si>
  <si>
    <t>1411827369</t>
  </si>
  <si>
    <t>741-CYK-ME25</t>
  </si>
  <si>
    <t>Kabel CYKY-J 5x10 (5C) - pod omítkou</t>
  </si>
  <si>
    <t>201</t>
  </si>
  <si>
    <t>741122033</t>
  </si>
  <si>
    <t>Montáž kabelů měděných bez ukončení uložených pod omítku plných kulatých (CYKY), počtu a průřezu žil 5x10mm2</t>
  </si>
  <si>
    <t>873456465</t>
  </si>
  <si>
    <t>202</t>
  </si>
  <si>
    <t>ELT10.051.282</t>
  </si>
  <si>
    <t>Kabel CYKY-J 5x10 (5C)</t>
  </si>
  <si>
    <t>-2121214461</t>
  </si>
  <si>
    <t>741-CYK-PC65</t>
  </si>
  <si>
    <t>Kabel CYKY-J 3x95+50 (4B) - pevně</t>
  </si>
  <si>
    <t>203</t>
  </si>
  <si>
    <t>741122632</t>
  </si>
  <si>
    <t>Montáž kabelů měděných bez ukončení uložených pevně plných kulatých nebo bezhalogenových (CYKY) počtu a průřezu žil 3x50+35 až 95+50 mm2</t>
  </si>
  <si>
    <t>697082290</t>
  </si>
  <si>
    <t>204</t>
  </si>
  <si>
    <t>ELT10.048.716</t>
  </si>
  <si>
    <t>Kabel CYKY-J 3x95+50 (4B)</t>
  </si>
  <si>
    <t>-481481894</t>
  </si>
  <si>
    <t>741-UKC-A002</t>
  </si>
  <si>
    <t>Ukončení vodiče Cu, Al do 2,5mm2</t>
  </si>
  <si>
    <t>18</t>
  </si>
  <si>
    <t>741130001</t>
  </si>
  <si>
    <t>Ukončení vodičů izolovaných s označením a zapojením v rozváděči nebo na přístroji, průřezu žíly do 2,5 mm2</t>
  </si>
  <si>
    <t>-524719680</t>
  </si>
  <si>
    <t>741-UKC-A050</t>
  </si>
  <si>
    <t>Ukončení vodiče Cu, Al do 50mm2</t>
  </si>
  <si>
    <t>212</t>
  </si>
  <si>
    <t>741130011</t>
  </si>
  <si>
    <t>Ukončení vodičů izolovaných s označením a zapojením v rozváděči nebo na přístroji, průřezu žíly do 50 mm2</t>
  </si>
  <si>
    <t>917946315</t>
  </si>
  <si>
    <t>741-UKC-A060</t>
  </si>
  <si>
    <t>Ukončení vodiče Cu, Al do 95mm2</t>
  </si>
  <si>
    <t>213</t>
  </si>
  <si>
    <t>741130013</t>
  </si>
  <si>
    <t>Ukončení vodičů izolovaných s označením a zapojením v rozváděči nebo na přístroji, průřezu žíly do 95 mm2</t>
  </si>
  <si>
    <t>-1524095177</t>
  </si>
  <si>
    <t>741-XXX-E003</t>
  </si>
  <si>
    <t>E3 - Svítidlo zářivkové přisazené, 1x54W, IP54, opálový kryt</t>
  </si>
  <si>
    <t>218</t>
  </si>
  <si>
    <t>741371002</t>
  </si>
  <si>
    <t>Montáž svítidel zářivkových se zapojením vodičů bytových nebo společenských místností stropních přisazených 1 zdroj s krytem</t>
  </si>
  <si>
    <t>-153748481</t>
  </si>
  <si>
    <t>215</t>
  </si>
  <si>
    <t>PVLE3</t>
  </si>
  <si>
    <t>E3 - Zářivkové svítidlo přisazené, 1x54W, IP54, 1235/200/85, opálový kryt, včetně zářivkové trubice TL5 HO 54W/840</t>
  </si>
  <si>
    <t>-887693573</t>
  </si>
  <si>
    <t>741-XXX-EN01</t>
  </si>
  <si>
    <t>EN1 - Svítidlo nástěnné, nouzové</t>
  </si>
  <si>
    <t>217</t>
  </si>
  <si>
    <t>741372021</t>
  </si>
  <si>
    <t>Montáž svítidel LED se zapojením vodičů bytových nebo společenských místností přisazených nástěnných panelových, obsahu do 0,09 m2</t>
  </si>
  <si>
    <t>-344416149</t>
  </si>
  <si>
    <t>216</t>
  </si>
  <si>
    <t>PVLEN1</t>
  </si>
  <si>
    <t>LED nouzové svítidlo, přisazené, nástěnné, svítící při výpadku, 1 hod., IP40, NiMh, tlačítko TEST, rozměry 330 x 180 x 43 mm</t>
  </si>
  <si>
    <t>1730920556</t>
  </si>
  <si>
    <t>HZS-SES-RR01</t>
  </si>
  <si>
    <t>R01 - Sestavení rozváděče, propojení a oživení</t>
  </si>
  <si>
    <t>4</t>
  </si>
  <si>
    <t>46</t>
  </si>
  <si>
    <t>HZS2221</t>
  </si>
  <si>
    <t>Hodinové zúčtovací sazby profesí PSV provádění stavebních instalací elektrikář</t>
  </si>
  <si>
    <t>hod</t>
  </si>
  <si>
    <t>CS ÚRS 2016 02</t>
  </si>
  <si>
    <t>512</t>
  </si>
  <si>
    <t>-1612489258</t>
  </si>
  <si>
    <t>48</t>
  </si>
  <si>
    <t>741210102</t>
  </si>
  <si>
    <t>Montáž rozváděčů litinových, hliníkových nebo plastových bez zapojení vodičů sestavy hmotnosti do 100 kg</t>
  </si>
  <si>
    <t>-464326041</t>
  </si>
  <si>
    <t>257</t>
  </si>
  <si>
    <t>PVLTUE366</t>
  </si>
  <si>
    <t>Domovní rozváděč pro zapuštěnou montáž - do zdiva, 3 řady přístrojů, 36+6 TE, IP30/20, tř. ochr. II, plastové tělo, ocelová dvířka, pozinkované lišty, sběrnice PE+N</t>
  </si>
  <si>
    <t>-1259190537</t>
  </si>
  <si>
    <t>50</t>
  </si>
  <si>
    <t>PVL7161204-SB1-R01</t>
  </si>
  <si>
    <t>Propojovací sběrnice, vodiče, označení, popisy, výstražné tabulky a ostatní příslušenství</t>
  </si>
  <si>
    <t>-70020730</t>
  </si>
  <si>
    <t>53</t>
  </si>
  <si>
    <t>PVL7161204-KSZ-R01</t>
  </si>
  <si>
    <t>Protokol o kusové zkoušce, výrobní dokumentace</t>
  </si>
  <si>
    <t>1372828100</t>
  </si>
  <si>
    <t>258</t>
  </si>
  <si>
    <t>ELT10.031.786</t>
  </si>
  <si>
    <t>Hlavní vypínač na DIN lištu, modulový, Ith=80A, 75A/AC-23A/415V, uzamykatelný na visací zámek</t>
  </si>
  <si>
    <t>1542809429</t>
  </si>
  <si>
    <t>259</t>
  </si>
  <si>
    <t>ELT10.847.665</t>
  </si>
  <si>
    <t>L1-L2-L3-N - Modulový kombinovaný svodič přepětí třídy T1+T2 (I+II, B+C) pro sítě TN-C-S 400V/230V/50Hz, Iimp=12,5kA (10/350 µs), Up(5kA)=920V (8/20 µs), Imax=50kA</t>
  </si>
  <si>
    <t>-1211145333</t>
  </si>
  <si>
    <t>77</t>
  </si>
  <si>
    <t>ELT10.060.761</t>
  </si>
  <si>
    <t>Jistič modulový 10A/1/B, 1-pólový, In=10A, charakteristika B, Ik=10kA</t>
  </si>
  <si>
    <t>-1689493524</t>
  </si>
  <si>
    <t>57</t>
  </si>
  <si>
    <t>ELT10.059.994</t>
  </si>
  <si>
    <t>Proudový chránič s nadproudovou ochranou modulový, 1+N/16A/B/0,03/AC, 1+N-pólový, In=16A, IΔn=30mA, charakteristika B, typ AC, Iraz=250A/8/20 µs, Ik=10kA</t>
  </si>
  <si>
    <t>-1524292416</t>
  </si>
  <si>
    <t>741-FIR-PU05</t>
  </si>
  <si>
    <t>Požární ucpávky</t>
  </si>
  <si>
    <t>169</t>
  </si>
  <si>
    <t>749212221</t>
  </si>
  <si>
    <t>Montáž a zhotovení ohnivzdorných konstrukcí pro elektrozařízení přepážek z desek nebo vyztužených omítek silikátových s výplní ve stěnovém průchodu, tl. do 150 mm</t>
  </si>
  <si>
    <t>m2</t>
  </si>
  <si>
    <t>-1490745137</t>
  </si>
  <si>
    <t>170</t>
  </si>
  <si>
    <t>631537070</t>
  </si>
  <si>
    <t>deskai zolační lehká z minerální vlny pro izolaci šikmých střech a vnitřních konstrukcí tl. 160 mm</t>
  </si>
  <si>
    <t>-599544318</t>
  </si>
  <si>
    <t>171</t>
  </si>
  <si>
    <t>1338700</t>
  </si>
  <si>
    <t>Nářadí a měřící přístroje Chemické prostředky PROTIPOZARNI TMEL PYROCRYL 310ML 31202RP</t>
  </si>
  <si>
    <t>ks</t>
  </si>
  <si>
    <t>-1904731221</t>
  </si>
  <si>
    <t>749-PRL-AA01</t>
  </si>
  <si>
    <t>Přeložky a demontážní práce</t>
  </si>
  <si>
    <t>166</t>
  </si>
  <si>
    <t>-79076689</t>
  </si>
  <si>
    <t>167</t>
  </si>
  <si>
    <t>PRL7161204-01-NNG0</t>
  </si>
  <si>
    <t>Materiál související s přeložkami, včetně ostatního příslušenství</t>
  </si>
  <si>
    <t>SET</t>
  </si>
  <si>
    <t>1472829144</t>
  </si>
  <si>
    <t>749-PSM-AA01</t>
  </si>
  <si>
    <t>Montážní práce podružného a spojovacího materiálu</t>
  </si>
  <si>
    <t>13</t>
  </si>
  <si>
    <t>1386686568</t>
  </si>
  <si>
    <t>14</t>
  </si>
  <si>
    <t>PSM7161204-01-NNVG0</t>
  </si>
  <si>
    <t>Podružný a spojovací materiál, včetně ostatního příslušenství</t>
  </si>
  <si>
    <t>-1618751030</t>
  </si>
  <si>
    <t>749-PRZ-AA01</t>
  </si>
  <si>
    <t>Celková prohlídka zařízení</t>
  </si>
  <si>
    <t>168</t>
  </si>
  <si>
    <t>741810002</t>
  </si>
  <si>
    <t>Zkoušky a prohlídky elektrických rozvodů a zařízení celková prohlídka a vyhotovení revizní zprávy pro objem montážních prací přes 100 do 500 tis. Kč</t>
  </si>
  <si>
    <t>984471140</t>
  </si>
  <si>
    <t xml:space="preserve">Poznámka k souboru cen:_x000D_
1. Ceny -0001 až -0011 jsou určeny pro objem montážních prací včetně všech nákladů. </t>
  </si>
  <si>
    <t>Práce a dodávky M</t>
  </si>
  <si>
    <t>3</t>
  </si>
  <si>
    <t>46-M-OTV-AB05</t>
  </si>
  <si>
    <t>Vysekání otvoru do zděného zdiva</t>
  </si>
  <si>
    <t>256</t>
  </si>
  <si>
    <t>460680485</t>
  </si>
  <si>
    <t>Prorážení otvorů a ostatní bourací práce vysekání kapes nebo výklenků ve zdivu pro osazení špalíků, kotevních prvků nebo elektroinstalačního zařízení plochy přes 0,25 m2 jakékoli hloubky</t>
  </si>
  <si>
    <t>m3</t>
  </si>
  <si>
    <t>64</t>
  </si>
  <si>
    <t>726722562</t>
  </si>
  <si>
    <t xml:space="preserve">Poznámka k souboru cen:_x000D_
1. V cenách -0011 až -0013 nejsou započteny náklady na dodávku tvárnic. Tato dodávka se oceňuje ve specifikaci. </t>
  </si>
  <si>
    <t>46-M-RYH-CH25</t>
  </si>
  <si>
    <t>Vysekání rýhy do zděného zdiva šíře 5cm, hloubky 5cm</t>
  </si>
  <si>
    <t>255</t>
  </si>
  <si>
    <t>460680582</t>
  </si>
  <si>
    <t>Prorážení otvorů a ostatní bourací práce vysekání rýh pro montáž trubek a kabelů v cihelných zdech hloubky do 3 cm a šířky přes 3 do 5 cm</t>
  </si>
  <si>
    <t>280375840</t>
  </si>
  <si>
    <t>46-M-KAP-KP68</t>
  </si>
  <si>
    <t>Vysekání kapsy do zděného zdiva, velikosti 7x7x5 cm</t>
  </si>
  <si>
    <t>254</t>
  </si>
  <si>
    <t>460680401</t>
  </si>
  <si>
    <t>Prorážení otvorů a ostatní bourací práce vysekání kapes nebo výklenků ve zdivu z lehkých betonů, dutých cihel nebo tvárnic pro osazení špalíků, kotevních prvků nebo krabic, velikosti 7x7x5 cm</t>
  </si>
  <si>
    <t>-1858005771</t>
  </si>
  <si>
    <t>46-M-TRZ-AA10</t>
  </si>
  <si>
    <t>Trubka plastová, ohebná, pancéřová D75 ve výkopu</t>
  </si>
  <si>
    <t>252</t>
  </si>
  <si>
    <t>460520163</t>
  </si>
  <si>
    <t>Montáž trubek ochranných uložených volně do rýhy plastových tuhých,vnitřního průměru přes 50 do 90 mm</t>
  </si>
  <si>
    <t>-2031741430</t>
  </si>
  <si>
    <t>253</t>
  </si>
  <si>
    <t>ELT10.079.365</t>
  </si>
  <si>
    <t>Trubka ohebná pancéřová plastová, Ø75/61 mm, rudá</t>
  </si>
  <si>
    <t>-252289403</t>
  </si>
  <si>
    <t>46-M-VYK-AA30</t>
  </si>
  <si>
    <t>Výkop š. 35cm, hl. 80cm, zemina tř.4, písk. lože tl. 30cm, fólie š. 33cm</t>
  </si>
  <si>
    <t>245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</si>
  <si>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</si>
  <si>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</si>
  <si>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-1701723562</t>
  </si>
  <si>
    <t xml:space="preserve">Poznámka k souboru cen:_x000D_
1. Ceny hloubení rýh v hornině třídy 6 a 7 se oceňují cenami souboru cen 460 20- . Hloubení nezapažených kabelových rýh strojně. </t>
  </si>
  <si>
    <t>246</t>
  </si>
  <si>
    <t>460560064</t>
  </si>
  <si>
    <t>Zásyp kabelových rýh ručně včetně zhutnění a uložení výkopku do vrstev a urovnání povrchu šířky 40 cm hloubky 80 cm, v hornině třídy 4</t>
  </si>
  <si>
    <t>1418071227</t>
  </si>
  <si>
    <t>247</t>
  </si>
  <si>
    <t>460421101</t>
  </si>
  <si>
    <t>Kabelové lože včetně podsypu, zhutnění a urovnání povrchu z písku nebo štěrkopísku tloušťky 10 cm nad kabel bez zakrytí, šířky do 65 cm</t>
  </si>
  <si>
    <t>-1847647287</t>
  </si>
  <si>
    <t xml:space="preserve">Poznámka k souboru cen:_x000D_
1. V cenách -1021 až -1072, -1121 až -1172 a -1221 až -1272 nejsou započteny náklady na dodávku betonových a plastových desek. Tato dodávka se oceňuje ve specifikaci. </t>
  </si>
  <si>
    <t>248</t>
  </si>
  <si>
    <t>460490013</t>
  </si>
  <si>
    <t>Krytí kabelů, spojek, koncovek a odbočnic kabelů výstražnou fólií z PVC včetně vyrovnání povrchu rýhy, rozvinutí a uložení fólie do rýhy, fólie šířky do 34cm</t>
  </si>
  <si>
    <t>210055922</t>
  </si>
  <si>
    <t>249</t>
  </si>
  <si>
    <t>460620013</t>
  </si>
  <si>
    <t>Úprava terénu provizorní úprava terénu včetně odkopání drobných nerovností a zásypu prohlubní se zhutněním, v hornině třídy 3</t>
  </si>
  <si>
    <t>-1439774713</t>
  </si>
  <si>
    <t xml:space="preserve">Poznámka k souboru cen:_x000D_
1. V cenách -0002 až -0003 nejsou zahrnuty dodávku drnů. Tato se oceňuje ve specifikaci. 2. V cenách -0022 až -0028 nejsou zahrnuty náklady na dodávku obrubníků. Tato dodávka se oceňuje ve specifikaci. </t>
  </si>
  <si>
    <t>250</t>
  </si>
  <si>
    <t>PKLPIS-FRA-0-4</t>
  </si>
  <si>
    <t>Písek kopaný, frakce 0-4, sypná hmotnost cca1650 kg na 1m3</t>
  </si>
  <si>
    <t>t</t>
  </si>
  <si>
    <t>-1168180185</t>
  </si>
  <si>
    <t>251</t>
  </si>
  <si>
    <t>ELT10.042.732</t>
  </si>
  <si>
    <t>Fólie výstražná, nad kabely, rudá, blesk, šíře 33cm</t>
  </si>
  <si>
    <t>188967857</t>
  </si>
  <si>
    <t>HZS</t>
  </si>
  <si>
    <t>Hodinové zúčtovací sazby</t>
  </si>
  <si>
    <t>HZS-REV-AA01</t>
  </si>
  <si>
    <t>Vyhotovení výchozí revize</t>
  </si>
  <si>
    <t>HZS4211</t>
  </si>
  <si>
    <t>Hodinové zúčtovací sazby ostatních profesí revizní a kontrolní činnost revizní technik</t>
  </si>
  <si>
    <t>1418981491</t>
  </si>
  <si>
    <t>HZS-SKU-AA01</t>
  </si>
  <si>
    <t>Vyhotovení dokumentace skutečného stavu</t>
  </si>
  <si>
    <t>17</t>
  </si>
  <si>
    <t>HZS2222</t>
  </si>
  <si>
    <t>Hodinové zúčtovací sazby profesí PSV provádění stavebních instalací elektrikář odborný</t>
  </si>
  <si>
    <t>10957961</t>
  </si>
  <si>
    <t>G11 - Zařízení silnoproudé elektrotechniky včetně hromosvodů 1NP</t>
  </si>
  <si>
    <t xml:space="preserve">    741-CSS-AA01 - Montáž čidla soumrakového spínače, nebo snímače venkovní teploty (bez dodávky čidla)</t>
  </si>
  <si>
    <t xml:space="preserve">    741-CSS-AA02 - Montáž zdroje pro splachovače pisoárů (bez dodávky zdroje)</t>
  </si>
  <si>
    <t xml:space="preserve">    741-CSS-AA03 - Montáž splachovače pisoárů (bez splachovače)</t>
  </si>
  <si>
    <t xml:space="preserve">    741-TNG-AA08 - Spínač domovní č.1/0So, bílý, IP20</t>
  </si>
  <si>
    <t xml:space="preserve">    741-TNG-AA13 - Spínač domovní č.5, bílý, IP20</t>
  </si>
  <si>
    <t xml:space="preserve">    741-TNG-AA40 - Spínač domovní automatický, pohybový, 1 relé, bílý, IP20</t>
  </si>
  <si>
    <t xml:space="preserve">    741-BCS-AA05 - Strážce domovní</t>
  </si>
  <si>
    <t xml:space="preserve">    741-TNG-ZA62 - Zásuvka domovní 230V jednonásobná, polozapuštěná, bílá, přepěťová, IP20, clonky</t>
  </si>
  <si>
    <t xml:space="preserve">    741-CYK-ME05 - Kabel CYKY-J 5x1,5 (5C) - pod omítkou</t>
  </si>
  <si>
    <t xml:space="preserve">    741-CYK-PE35 - Kabel CYKY-J 5x25 (5C) - pevně</t>
  </si>
  <si>
    <t xml:space="preserve">    741-UKC-A025 - Ukončení vodiče Cu, Al do 25mm2</t>
  </si>
  <si>
    <t xml:space="preserve">    741-OSM-1717 - E1 - Svítidlo interiérové, přisazené, plastové + sklo, 2xE14, IP43, tř.ochr. II</t>
  </si>
  <si>
    <t xml:space="preserve">    741-XXX-E002 - E2 - Svítidlo LED přisazené, 23W, IP41, tř.ochr. I</t>
  </si>
  <si>
    <t xml:space="preserve">    741-XXX-E006 - E6 - Svítidlo LED 6W, 3000 K, přisazené, IP54</t>
  </si>
  <si>
    <t xml:space="preserve">    741-XXX-E0N7 - E7N - Svítidlo interiérové LED přisazené, 40W, IP20, opálový difusor</t>
  </si>
  <si>
    <t xml:space="preserve">    741-XXX-E008 - E8 - Zářivkové svítidlo 2x35W, propojovací, přisazené, hranaté, nízké, IP20</t>
  </si>
  <si>
    <t xml:space="preserve">    741-XXX-E010 - E10 - Svítidlo LED 6W, 3000 K, přisazené, IP54</t>
  </si>
  <si>
    <t xml:space="preserve">    HZS-SES-RR1 - R1 - Doplnění výzbroje do rozváděče, propojení a oživení</t>
  </si>
  <si>
    <t xml:space="preserve">    HZS-SES-RR11 - R11 - Sestavení rozváděče, propojení a oživení</t>
  </si>
  <si>
    <t>741-CSS-AA01</t>
  </si>
  <si>
    <t>Montáž čidla soumrakového spínače, nebo snímače venkovní teploty (bez dodávky čidla)</t>
  </si>
  <si>
    <t>282</t>
  </si>
  <si>
    <t>741311002</t>
  </si>
  <si>
    <t>Montáž spínačů speciálních se zapojením vodičů soumrakových</t>
  </si>
  <si>
    <t>1017283658</t>
  </si>
  <si>
    <t>741-CSS-AA02</t>
  </si>
  <si>
    <t>Montáž zdroje pro splachovače pisoárů (bez dodávky zdroje)</t>
  </si>
  <si>
    <t>278</t>
  </si>
  <si>
    <t>741112104</t>
  </si>
  <si>
    <t>Montáž krabic elektroinstalačních bez napojení na trubky a lišty, demontáže a montáže víčka a přístroje rozvodek se zapojením vodičů na svorkovnici zapuštěných plastových čtyřhranných bez svorkovnic</t>
  </si>
  <si>
    <t>-256670489</t>
  </si>
  <si>
    <t>279</t>
  </si>
  <si>
    <t>741130003</t>
  </si>
  <si>
    <t>Ukončení vodičů izolovaných s označením a zapojením v rozváděči nebo na přístroji, průřezu žíly do 4 mm2</t>
  </si>
  <si>
    <t>-278093675</t>
  </si>
  <si>
    <t>741-CSS-AA03</t>
  </si>
  <si>
    <t>Montáž splachovače pisoárů (bez splachovače)</t>
  </si>
  <si>
    <t>280</t>
  </si>
  <si>
    <t>741112352</t>
  </si>
  <si>
    <t>Montáž krabic pancéřových bez napojení na trubky a lišty a demontáže a montáže víčka otevření nebo uzavření krabic víčkem na 2 šrouby</t>
  </si>
  <si>
    <t>235712404</t>
  </si>
  <si>
    <t>281</t>
  </si>
  <si>
    <t>-1560396092</t>
  </si>
  <si>
    <t>741-TNG-AA08</t>
  </si>
  <si>
    <t>Spínač domovní č.1/0So, bílý, IP20</t>
  </si>
  <si>
    <t>260</t>
  </si>
  <si>
    <t>741310214</t>
  </si>
  <si>
    <t>Montáž spínačů jedno nebo dvoupólových polozapuštěných nebo zapuštěných se zapojením vodičů šroubové připojení ovladačů, řazení 1/0So-tlačítkových zapínacích s orientační doutnavkou</t>
  </si>
  <si>
    <t>1550202392</t>
  </si>
  <si>
    <t>261</t>
  </si>
  <si>
    <t>ELT10.072.639</t>
  </si>
  <si>
    <t>Přístroj spínače zapínacího se svorkou N, 10A/250V, šroubové svorky, řazení č.1/0So</t>
  </si>
  <si>
    <t>-1619337734</t>
  </si>
  <si>
    <t>262</t>
  </si>
  <si>
    <t>ELT10.024.835</t>
  </si>
  <si>
    <t>Doutnavka signalizační, 2mA, 230V pro domovní přístroje</t>
  </si>
  <si>
    <t>328626487</t>
  </si>
  <si>
    <t>263</t>
  </si>
  <si>
    <t>ELT10.072.623</t>
  </si>
  <si>
    <t>Kryt spínače kolébkového, jednoduchý, bílý,s průzorem</t>
  </si>
  <si>
    <t>-1691188017</t>
  </si>
  <si>
    <t>741-TNG-AA13</t>
  </si>
  <si>
    <t>Spínač domovní č.5, bílý, IP20</t>
  </si>
  <si>
    <t>264</t>
  </si>
  <si>
    <t>741310231</t>
  </si>
  <si>
    <t>Montáž spínačů jedno nebo dvoupólových polozapuštěných nebo zapuštěných se zapojením vodičů šroubové připojení přepínačů, řazení 5-sériových</t>
  </si>
  <si>
    <t>-1428649283</t>
  </si>
  <si>
    <t>265</t>
  </si>
  <si>
    <t>ELT10.071.423</t>
  </si>
  <si>
    <t>Přístroj přepínače sériového, 10A/250V, šroubové svorky, řazení č.5</t>
  </si>
  <si>
    <t>1854916063</t>
  </si>
  <si>
    <t>266</t>
  </si>
  <si>
    <t>ELT10.071.435</t>
  </si>
  <si>
    <t>Kryt spínače kolébkového, dvojitý, bílý</t>
  </si>
  <si>
    <t>1917887197</t>
  </si>
  <si>
    <t>741-TNG-AA40</t>
  </si>
  <si>
    <t>Spínač domovní automatický, pohybový, 1 relé, bílý, IP20</t>
  </si>
  <si>
    <t>269</t>
  </si>
  <si>
    <t>-1600284438</t>
  </si>
  <si>
    <t>270</t>
  </si>
  <si>
    <t>ELT11.223.918</t>
  </si>
  <si>
    <t>Snímač automatického spínače, s rovinným snímáním, bílý, úhel pokrytí: cca 120° (1 snímací rovina)</t>
  </si>
  <si>
    <t>-1003825355</t>
  </si>
  <si>
    <t>271</t>
  </si>
  <si>
    <t>ELT11.223.962</t>
  </si>
  <si>
    <t>Přístroj spínací pro snímače pohybu, 1 relé, 2300W/AC1, 3 vodičové připojení, šroubové svorky</t>
  </si>
  <si>
    <t>-1320671181</t>
  </si>
  <si>
    <t>741-BCS-AA05</t>
  </si>
  <si>
    <t>Strážce domovní</t>
  </si>
  <si>
    <t>272</t>
  </si>
  <si>
    <t>741310042</t>
  </si>
  <si>
    <t>Montáž spínačů jedno nebo dvoupólových nástěnných se zapojením vodičů, pro prostředí venkovní nebo mokré přepínačů, řazení 6-střídavých</t>
  </si>
  <si>
    <t>1501943937</t>
  </si>
  <si>
    <t>273</t>
  </si>
  <si>
    <t>ELT10.874.798</t>
  </si>
  <si>
    <t>Snímač automatický, venkovní, černý, úhel pokrytí: cca 220°, 230 V/16 A/cos fí 0,6, 3680 VA (kruhová výseč o poloměru 16m, v=2,5m), IP55</t>
  </si>
  <si>
    <t>-1327176243</t>
  </si>
  <si>
    <t>741-TNG-ZA62</t>
  </si>
  <si>
    <t>Zásuvka domovní 230V jednonásobná, polozapuštěná, bílá, přepěťová, IP20, clonky</t>
  </si>
  <si>
    <t>267</t>
  </si>
  <si>
    <t>741313002</t>
  </si>
  <si>
    <t>Montáž zásuvek domovních se zapojením vodičů bezšroubové připojení polozapuštěných nebo zapuštěných 10/16 A, provedení 2P + PE dvojí zapojení pro průběžnou montáž</t>
  </si>
  <si>
    <t>-438478828</t>
  </si>
  <si>
    <t>268</t>
  </si>
  <si>
    <t>ELA10.080.442</t>
  </si>
  <si>
    <t>Zásuvka domovní jednonásobná s ochranným kolíkem a clonkami, 2P+PE, 250V/16A, bílá, přepěťová, s optickou signalizací</t>
  </si>
  <si>
    <t>-1599956442</t>
  </si>
  <si>
    <t>741-CYK-ME05</t>
  </si>
  <si>
    <t>Kabel CYKY-J 5x1,5 (5C) - pod omítkou</t>
  </si>
  <si>
    <t>274</t>
  </si>
  <si>
    <t>741122031</t>
  </si>
  <si>
    <t>Montáž kabelů měděných bez ukončení uložených pod omítku plných kulatých (CYKY), počtu a průřezu žil 5x1,5 až 2,5 mm2</t>
  </si>
  <si>
    <t>-1094022196</t>
  </si>
  <si>
    <t>275</t>
  </si>
  <si>
    <t>ELT10.048.243</t>
  </si>
  <si>
    <t>Kabel CYKY-J 5x1,5 (5C)</t>
  </si>
  <si>
    <t>-376148657</t>
  </si>
  <si>
    <t>741-CYK-PE35</t>
  </si>
  <si>
    <t>Kabel CYKY-J 5x25 (5C) - pevně</t>
  </si>
  <si>
    <t>276</t>
  </si>
  <si>
    <t>741122631</t>
  </si>
  <si>
    <t>Montáž kabelů měděných bez ukončení uložených pevně plných kulatých nebo bezhalogenových (CYKY) počtu a průřezu žil 3x35+25 mm2</t>
  </si>
  <si>
    <t>1762106619</t>
  </si>
  <si>
    <t>277</t>
  </si>
  <si>
    <t>ELT10.049.512</t>
  </si>
  <si>
    <t>Kabel CYKY-J 5x25 (5C)</t>
  </si>
  <si>
    <t>-1782682054</t>
  </si>
  <si>
    <t>741-UKC-A025</t>
  </si>
  <si>
    <t>Ukončení vodiče Cu, Al do 25mm2</t>
  </si>
  <si>
    <t>283</t>
  </si>
  <si>
    <t>741130007</t>
  </si>
  <si>
    <t>Ukončení vodičů izolovaných s označením a zapojením v rozváděči nebo na přístroji, průřezu žíly do 25 mm2</t>
  </si>
  <si>
    <t>-2076228935</t>
  </si>
  <si>
    <t>741-OSM-1717</t>
  </si>
  <si>
    <t>E1 - Svítidlo interiérové, přisazené, plastové + sklo, 2xE14, IP43, tř.ochr. II</t>
  </si>
  <si>
    <t>284</t>
  </si>
  <si>
    <t>741370003</t>
  </si>
  <si>
    <t>Montáž svítidel žárovkových se zapojením vodičů bytových nebo společenských místností stropních přisazených 2 zdroje</t>
  </si>
  <si>
    <t>-1135255296</t>
  </si>
  <si>
    <t>285</t>
  </si>
  <si>
    <t>OSM41717</t>
  </si>
  <si>
    <t>Svítidlo přisazené 2x zdroj E14 max. 25W, IP43, tř.ochr. II, 310 x 84 x 93 mm (délka x šířka x hloubka), montura polykarbonátový výlisek, stínítko TRIPLEX OPÁL MAT</t>
  </si>
  <si>
    <t>453862851</t>
  </si>
  <si>
    <t>286</t>
  </si>
  <si>
    <t>ALZEAO2306o</t>
  </si>
  <si>
    <t>Světelný zdroj LED s paticí E14, 5,8W/230V, 470 lumen, 2700K, 20000 hod, průměr 38mm, délka 110 mm</t>
  </si>
  <si>
    <t>1826812410</t>
  </si>
  <si>
    <t>741-XXX-E002</t>
  </si>
  <si>
    <t>E2 - Svítidlo LED přisazené, 23W, IP41, tř.ochr. I</t>
  </si>
  <si>
    <t>289</t>
  </si>
  <si>
    <t>637801619</t>
  </si>
  <si>
    <t>290</t>
  </si>
  <si>
    <t>PVLE2</t>
  </si>
  <si>
    <t>Svítidlo se zdrojem LED 3000K, 23W, IP41, D=280mm, triplex opál, montura kovová, třída ochrany I., včetně světelného zdroje</t>
  </si>
  <si>
    <t>-1088526446</t>
  </si>
  <si>
    <t>Zářivkové svítidlo přisazené, 1x54W, IP54, 1235/200/85, opálový kryt, včetně zářivkové trubice TL5 HO 54W/840</t>
  </si>
  <si>
    <t>741-XXX-E006</t>
  </si>
  <si>
    <t>E6 - Svítidlo LED 6W, 3000 K, přisazené, IP54</t>
  </si>
  <si>
    <t>287</t>
  </si>
  <si>
    <t>696721548</t>
  </si>
  <si>
    <t>288</t>
  </si>
  <si>
    <t>PVLE6</t>
  </si>
  <si>
    <t>Svítidlo se zdrojem LED, nástěnné bílé 230V LED 6x1W IP54 3000K, Rozměry (V/Š/HL) 140/140/50, včetně světelného zdroje</t>
  </si>
  <si>
    <t>-1094969842</t>
  </si>
  <si>
    <t>741-XXX-E0N7</t>
  </si>
  <si>
    <t>E7N - Svítidlo interiérové LED přisazené, 40W, IP20, opálový difusor</t>
  </si>
  <si>
    <t>291</t>
  </si>
  <si>
    <t>748123119</t>
  </si>
  <si>
    <t>Montáž svítidel LED se zapojením vodičů bytových nebo společenských místností přisazených nástěnných panelových, obsahu přes 0,09 do 0,36 m2</t>
  </si>
  <si>
    <t>-2098694499</t>
  </si>
  <si>
    <t>292</t>
  </si>
  <si>
    <t>PVLE7N</t>
  </si>
  <si>
    <t>LED interiérové svítidlo, IP20, Ra &gt; 80, teplota chromatičnosti 4 000 K, příkon 40 W, 63x62x1500 mm, lakovaný hliníkový profil, opálový difusor, včetně světelného zdroje, nouzový modul 1 hodina</t>
  </si>
  <si>
    <t>1236259866</t>
  </si>
  <si>
    <t>741-XXX-E008</t>
  </si>
  <si>
    <t>E8 - Zářivkové svítidlo 2x35W, propojovací, přisazené, hranaté, nízké, IP20</t>
  </si>
  <si>
    <t>295</t>
  </si>
  <si>
    <t>741371004</t>
  </si>
  <si>
    <t>Montáž svítidel zářivkových se zapojením vodičů bytových nebo společenských místností stropních přisazených 2 zdroje s krytem</t>
  </si>
  <si>
    <t>1352867136</t>
  </si>
  <si>
    <t>294</t>
  </si>
  <si>
    <t>PVLE8</t>
  </si>
  <si>
    <t>Zářivkové svítidlo 2x35W, IP20, 188x1493x57, přisazené, propojovací, hranaté, nízké, lesklá mřížka LOS, včetně 2 ks zářivkových trubic TL5 35W/840</t>
  </si>
  <si>
    <t>127992206</t>
  </si>
  <si>
    <t>741-XXX-E010</t>
  </si>
  <si>
    <t>E10 - Svítidlo LED 6W, 3000 K, přisazené, IP54</t>
  </si>
  <si>
    <t>296</t>
  </si>
  <si>
    <t>-1105228899</t>
  </si>
  <si>
    <t>297</t>
  </si>
  <si>
    <t>PVLEN10</t>
  </si>
  <si>
    <t>Svítidlo se zdrojem LED, přisazené, 230V 6W IP54 3000K, rozměry V200 Š160 HL45, včetně světelného zdroje, těleso hliník, povrch šedostříbrná, difuzor plast opál, třída ochrany I.</t>
  </si>
  <si>
    <t>262710439</t>
  </si>
  <si>
    <t>HZS-SES-RR1</t>
  </si>
  <si>
    <t>R1 - Doplnění výzbroje do rozváděče, propojení a oživení</t>
  </si>
  <si>
    <t>316</t>
  </si>
  <si>
    <t>-1522125685</t>
  </si>
  <si>
    <t>318</t>
  </si>
  <si>
    <t>PVL7161204-SB1-R1</t>
  </si>
  <si>
    <t>-362822911</t>
  </si>
  <si>
    <t>319</t>
  </si>
  <si>
    <t>PVL7161204-KSZ-R1</t>
  </si>
  <si>
    <t>-247211127</t>
  </si>
  <si>
    <t>320</t>
  </si>
  <si>
    <t>-331702924</t>
  </si>
  <si>
    <t>321</t>
  </si>
  <si>
    <t>ELT10.060.031</t>
  </si>
  <si>
    <t>Proudový chránič s nadproudovou ochranou modulový, 1+N/10A/B/0,03/AC, 1+N-pólový, In=10A, IΔn=30mA, charakteristika B, typ AC, Iraz=250A/8/20 µs, Ik=10kA</t>
  </si>
  <si>
    <t>961596231</t>
  </si>
  <si>
    <t>322</t>
  </si>
  <si>
    <t>473817748</t>
  </si>
  <si>
    <t>HZS-SES-RR11</t>
  </si>
  <si>
    <t>R11 - Sestavení rozváděče, propojení a oživení</t>
  </si>
  <si>
    <t>298</t>
  </si>
  <si>
    <t>ELTPVLK789</t>
  </si>
  <si>
    <t>Domovní rozváděč pro zapuštěnou montáž - do zdiva, 5 řad přístrojů, 120 TE, IP30/20, tř. ochr. I, dveře a skříň z ocelového plechu, bílý, pozinkované lišty, sběrnice PE+N</t>
  </si>
  <si>
    <t>-1929747116</t>
  </si>
  <si>
    <t>PVL7161204-SB1-R11</t>
  </si>
  <si>
    <t>PVL7161204-KSZ-R11</t>
  </si>
  <si>
    <t>299</t>
  </si>
  <si>
    <t>ELT10.317.532</t>
  </si>
  <si>
    <t>Hlavní vypínač na DIN lištu, modulový, Ith=125A, 90A/AC-23A/415V, uzamykatelný na visací zámek</t>
  </si>
  <si>
    <t>1088624016</t>
  </si>
  <si>
    <t>302</t>
  </si>
  <si>
    <t>ELT10.060.755</t>
  </si>
  <si>
    <t>Jistič modulový 6A/1/B, 1-pólový, In=6A, charakteristika B, Ik=10kA</t>
  </si>
  <si>
    <t>-675424624</t>
  </si>
  <si>
    <t>305</t>
  </si>
  <si>
    <t>ELT10.060.968</t>
  </si>
  <si>
    <t>Jistič modulový 10A/3/C, 3-pólový, In=10A, charakteristika C, Ik=10kA</t>
  </si>
  <si>
    <t>917932646</t>
  </si>
  <si>
    <t>304</t>
  </si>
  <si>
    <t>ELT10.060.917</t>
  </si>
  <si>
    <t>Jistič modulový 25A/3/B, 3-pólový, In=25A, charakteristika B, Ik=10kA</t>
  </si>
  <si>
    <t>-1217507599</t>
  </si>
  <si>
    <t>303</t>
  </si>
  <si>
    <t>ELT10.060.928</t>
  </si>
  <si>
    <t>Jistič modulový 40A/3/B, 3-pólový, In=40A, charakteristika B, Ik=10kA</t>
  </si>
  <si>
    <t>-1320809856</t>
  </si>
  <si>
    <t>300</t>
  </si>
  <si>
    <t>ELT10.060.473</t>
  </si>
  <si>
    <t>Proudový chránič s nadproudovou ochranou modulový, 1+N/6A/B/0,03/AC, 1+N-pólový, In=6A, IΔn=30mA, charakteristika B, typ AC, Iraz=250A/8/20 µs, Ik=10kA</t>
  </si>
  <si>
    <t>-950163766</t>
  </si>
  <si>
    <t>301</t>
  </si>
  <si>
    <t>-1639276567</t>
  </si>
  <si>
    <t>306</t>
  </si>
  <si>
    <t>ELT10.061.078</t>
  </si>
  <si>
    <t>Proudový chránič modulový 4P/25/0,03/AC, 4-pólový, In=25A, IΔn=30mA, typ AC, Iraz=250A/8/20 µs, Ik=10kA</t>
  </si>
  <si>
    <t>-779841891</t>
  </si>
  <si>
    <t>307</t>
  </si>
  <si>
    <t>ELT10.852.807</t>
  </si>
  <si>
    <t>Soumrakový spínač modulový s integrovanými spínacími hodinami, včetně světelného senzoru, 16A/230V, 1 PŘEP, In=16A/AC1, 2–2000 lx, napětí cívky 230V AC</t>
  </si>
  <si>
    <t>-1080803621</t>
  </si>
  <si>
    <t>308</t>
  </si>
  <si>
    <t>ELT10.072.725</t>
  </si>
  <si>
    <t>Přepínač modulový 16A/230V, 1 PŘEP I-0-II, In=16A/AC1, páčkový</t>
  </si>
  <si>
    <t>995650752</t>
  </si>
  <si>
    <t>309</t>
  </si>
  <si>
    <t>ELT10.655.596</t>
  </si>
  <si>
    <t>Stykač modulový 25A/440V, 2 ZAP, In=25A/AC1, 2,5kW/230V/AC3, napětí cívky 230V AC</t>
  </si>
  <si>
    <t>-1949547024</t>
  </si>
  <si>
    <t>310</t>
  </si>
  <si>
    <t>ELT10.918.751</t>
  </si>
  <si>
    <t>Časové relé univerzální modulové 8A/230V, 1 PŘEP, In=8A/AC1, max 2000VA, napětí cívky 12 ÷ 230 V AC/DC</t>
  </si>
  <si>
    <t>-209089359</t>
  </si>
  <si>
    <t>311</t>
  </si>
  <si>
    <t>ELT10.078.962</t>
  </si>
  <si>
    <t>Svorka řadová, šroubová, bílá, na DIN lištu, drát 2,5mm2, šířka 5mm, In=24A</t>
  </si>
  <si>
    <t>-295846196</t>
  </si>
  <si>
    <t>312</t>
  </si>
  <si>
    <t>ELT10.076.721</t>
  </si>
  <si>
    <t>Svorka řadová, šroubová, bílá, na DIN lištu, drát 10mm2, šířka 8mm, In=42A</t>
  </si>
  <si>
    <t>-1516137369</t>
  </si>
  <si>
    <t>313</t>
  </si>
  <si>
    <t>ELT10.074.562</t>
  </si>
  <si>
    <t>Svorka řadová, šroubová, bílá, na DIN lištu, drát 16mm2, šířka 10mm, In=57A</t>
  </si>
  <si>
    <t>1059739812</t>
  </si>
  <si>
    <t>314</t>
  </si>
  <si>
    <t>ELT10.077.747</t>
  </si>
  <si>
    <t>Svorka řadová, šroubová, bílá, na DIN lištu, drát 25mm2, šířka 12,1mm, In=76A</t>
  </si>
  <si>
    <t>-2098130584</t>
  </si>
  <si>
    <t>315</t>
  </si>
  <si>
    <t>EBCT022095.Y</t>
  </si>
  <si>
    <t>Svorka univerzální řadová, na DIN lištu, zeleno-žlutá, drát 2x 95mm2, rozměry [mm] (šířka / výška / délka) 42 / 51 / 84, In=245A/Cu</t>
  </si>
  <si>
    <t>-720324877</t>
  </si>
  <si>
    <t>PRL7161204-01-NNG1</t>
  </si>
  <si>
    <t>PSM7161204-01-NNVG1</t>
  </si>
  <si>
    <t>G21 - Zařízení silnoproudé elektrotechniky včetně hromosvodů 2NP</t>
  </si>
  <si>
    <t xml:space="preserve">    741-UKC-A010 - Ukončení vodiče Cu, Al do 10mm2</t>
  </si>
  <si>
    <t xml:space="preserve">    HZS-SES-RR21 - R21 - Sestavení rozváděče, propojení a oživení</t>
  </si>
  <si>
    <t>323</t>
  </si>
  <si>
    <t>-785587699</t>
  </si>
  <si>
    <t>324</t>
  </si>
  <si>
    <t>-1720676586</t>
  </si>
  <si>
    <t>741-UKC-A010</t>
  </si>
  <si>
    <t>Ukončení vodiče Cu, Al do 10mm2</t>
  </si>
  <si>
    <t>325</t>
  </si>
  <si>
    <t>741130005</t>
  </si>
  <si>
    <t>Ukončení vodičů izolovaných s označením a zapojením v rozváděči nebo na přístroji, průřezu žíly do 10 mm2</t>
  </si>
  <si>
    <t>1672764197</t>
  </si>
  <si>
    <t>EN1 - LED nouzové svítidlo, přisazené, nástěnné, svítící při výpadku, 1 hod., IP40, NiMh, tlačítko TEST, rozměry 330 x 180 x 43 mm</t>
  </si>
  <si>
    <t>HZS-SES-RR21</t>
  </si>
  <si>
    <t>R21 - Sestavení rozváděče, propojení a oživení</t>
  </si>
  <si>
    <t>PVL7161204-SB1-R21</t>
  </si>
  <si>
    <t>PVL7161204-KSZ-R21</t>
  </si>
  <si>
    <t>326</t>
  </si>
  <si>
    <t>-126066035</t>
  </si>
  <si>
    <t>PRL7161204-01-NNG2</t>
  </si>
  <si>
    <t>PSM7161204-01-NNVG2</t>
  </si>
  <si>
    <t>G31 - Zařízení silnoproudé elektrotechniky včetně hromosvodů 3NP</t>
  </si>
  <si>
    <t xml:space="preserve">    741-ZAL-AA03 - Žaluzie elektricky ovládané v učebně s projektorem</t>
  </si>
  <si>
    <t xml:space="preserve">    741-FEN-VA50 - Topný kabel do okapů a okapových svodů, samoregulační</t>
  </si>
  <si>
    <t xml:space="preserve">    741-TNG-AA09 - Spínač domovní  č.2S, bílý, IP20</t>
  </si>
  <si>
    <t xml:space="preserve">    741-CYK-ME20 - Kabel CYKY-J 5x6 (5C) - pod omítkou</t>
  </si>
  <si>
    <t xml:space="preserve">    741-UKC-A006 - Ukončení vodiče Cu, Al do 6mm2</t>
  </si>
  <si>
    <t xml:space="preserve">    741-XXX-E004 - E4 - Zářivkové svítidlo 3x14W univerzální montáž, IP20</t>
  </si>
  <si>
    <t xml:space="preserve">    741-XXX-E009 - E9 - Svítidlo zářivkové přisazené, asymetrický reflektor, 1x54W, IP20</t>
  </si>
  <si>
    <t xml:space="preserve">    HZS-SES-RS1 - RSL - Sestavení rozváděče, propojení a oživení</t>
  </si>
  <si>
    <t xml:space="preserve">    HZS-SES-RR31 - R31 - Sestavení rozváděče, propojení a oživení</t>
  </si>
  <si>
    <t>741-ZAL-AA03</t>
  </si>
  <si>
    <t>Žaluzie elektricky ovládané v učebně s projektorem</t>
  </si>
  <si>
    <t>351</t>
  </si>
  <si>
    <t>-598993708</t>
  </si>
  <si>
    <t>352</t>
  </si>
  <si>
    <t>PVLZALU458</t>
  </si>
  <si>
    <t>Vnitřní žaluzie nebo rolety (vhodné pro zatemnění učebny s projektorem, elektricky ovládané, kompletace a instalace, možnost ovládání přes řídící systém učebny, kabeláž, lištování, instalace) - KOMPLETNÍ SET</t>
  </si>
  <si>
    <t>-1486166526</t>
  </si>
  <si>
    <t>340</t>
  </si>
  <si>
    <t>209703511</t>
  </si>
  <si>
    <t>741-FEN-VA50</t>
  </si>
  <si>
    <t>Topný kabel do okapů a okapových svodů, samoregulační</t>
  </si>
  <si>
    <t>333</t>
  </si>
  <si>
    <t>741124641</t>
  </si>
  <si>
    <t>Montáž kabelů měděných topných bez ukončení okruhu 230 V, uložených na konstrukci, délky 19 m</t>
  </si>
  <si>
    <t>1923763016</t>
  </si>
  <si>
    <t>334</t>
  </si>
  <si>
    <t>741124642</t>
  </si>
  <si>
    <t>Montáž kabelů měděných topných bez ukončení okruhu 230 V, uložených na konstrukci, délky 32 m</t>
  </si>
  <si>
    <t>930052965</t>
  </si>
  <si>
    <t>332</t>
  </si>
  <si>
    <t>PVL1234587KU</t>
  </si>
  <si>
    <t>Kabel vytápěcí, samoregulační, 30W/m, L=72m, včetně koncovek, 4 ks studených konců a podružného materiálu pro montáž do okapku a dešťového svodu (celkem 4 kabely 14+14+22+22m)</t>
  </si>
  <si>
    <t>1491350977</t>
  </si>
  <si>
    <t>741-TNG-AA09</t>
  </si>
  <si>
    <t>Spínač domovní  č.2S, bílý, IP20</t>
  </si>
  <si>
    <t>741310206</t>
  </si>
  <si>
    <t>Montáž spínačů jedno nebo dvoupólových polozapuštěných nebo zapuštěných se zapojením vodičů šroubové připojení vypínačů, řazení 2-dvoupólových</t>
  </si>
  <si>
    <t>1936264037</t>
  </si>
  <si>
    <t>ELT10.069.584</t>
  </si>
  <si>
    <t>Přístroj spínače dvojpólového, 10A/250V, šroubové svorky, řazení č.2S</t>
  </si>
  <si>
    <t>1818530194</t>
  </si>
  <si>
    <t>ELT10.069.909</t>
  </si>
  <si>
    <t>Kryt spínače kolébkového, jednoduchý, bílý, s čirým průzorem a potiskem (polohy 0 a 1)</t>
  </si>
  <si>
    <t>1967063771</t>
  </si>
  <si>
    <t>-24715617</t>
  </si>
  <si>
    <t>741-CYK-ME20</t>
  </si>
  <si>
    <t>Kabel CYKY-J 5x6 (5C) - pod omítkou</t>
  </si>
  <si>
    <t>329</t>
  </si>
  <si>
    <t>741122032</t>
  </si>
  <si>
    <t>Montáž kabelů měděných bez ukončení uložených pod omítku plných kulatých (CYKY), počtu a průřezu žil 5x4 až 6 mm2</t>
  </si>
  <si>
    <t>-1456174485</t>
  </si>
  <si>
    <t>330</t>
  </si>
  <si>
    <t>ELT10.049.643</t>
  </si>
  <si>
    <t>Kabel CYKY-J 5x6 (5C)  [EAN 8590225097142]</t>
  </si>
  <si>
    <t>978183549</t>
  </si>
  <si>
    <t>327</t>
  </si>
  <si>
    <t>1717978973</t>
  </si>
  <si>
    <t>328</t>
  </si>
  <si>
    <t>Kabel CYKY-J 5x10 (5C)  [EAN 8591952394665]</t>
  </si>
  <si>
    <t>-938995246</t>
  </si>
  <si>
    <t>741-UKC-A006</t>
  </si>
  <si>
    <t>Ukončení vodiče Cu, Al do 6mm2</t>
  </si>
  <si>
    <t>341</t>
  </si>
  <si>
    <t>741130004</t>
  </si>
  <si>
    <t>Ukončení vodičů izolovaných s označením a zapojením v rozváděči nebo na přístroji, průřezu žíly do 6 mm2</t>
  </si>
  <si>
    <t>-210547831</t>
  </si>
  <si>
    <t>342</t>
  </si>
  <si>
    <t>553705714</t>
  </si>
  <si>
    <t>741-XXX-E004</t>
  </si>
  <si>
    <t>E4 - Zářivkové svítidlo 3x14W univerzální montáž, IP20</t>
  </si>
  <si>
    <t>337</t>
  </si>
  <si>
    <t>741371005</t>
  </si>
  <si>
    <t>Montáž svítidel zářivkových se zapojením vodičů bytových nebo společenských místností stropních přisazených 3 zdroje s krytem</t>
  </si>
  <si>
    <t>-1922803946</t>
  </si>
  <si>
    <t>336</t>
  </si>
  <si>
    <t>PVLE4</t>
  </si>
  <si>
    <t>Zářivkové svítidlo univerzální montáž, 3x14W, IP20, 595/595/54, včetně 3 ks zářivkových trubic TL5 HE 14W/840</t>
  </si>
  <si>
    <t>-1895639067</t>
  </si>
  <si>
    <t>741-XXX-E009</t>
  </si>
  <si>
    <t>E9 - Svítidlo zářivkové přisazené, asymetrický reflektor, 1x54W, IP20</t>
  </si>
  <si>
    <t>338</t>
  </si>
  <si>
    <t>2005996323</t>
  </si>
  <si>
    <t>339</t>
  </si>
  <si>
    <t>PVLE9</t>
  </si>
  <si>
    <t>Zářivkové svítidlo přisazené, asymetrický reflektor, 1x54W, IP20, 1230/175/60mm, včetně zářivkové trubice TL5 HO 54W/840</t>
  </si>
  <si>
    <t>594498634</t>
  </si>
  <si>
    <t>HZS-SES-RS1</t>
  </si>
  <si>
    <t>RSL - Sestavení rozváděče, propojení a oživení</t>
  </si>
  <si>
    <t>343</t>
  </si>
  <si>
    <t>1904733342</t>
  </si>
  <si>
    <t>PVL7161204-SB1-RS1</t>
  </si>
  <si>
    <t>PVL7161204-KSZ-RS1</t>
  </si>
  <si>
    <t>346</t>
  </si>
  <si>
    <t>-2058301071</t>
  </si>
  <si>
    <t>345</t>
  </si>
  <si>
    <t>-1155155495</t>
  </si>
  <si>
    <t>344</t>
  </si>
  <si>
    <t>ELT10.060.768</t>
  </si>
  <si>
    <t>Jistič modulový 16A/1/B, 1-pólový, In=16A, charakteristika B, Ik=10kA</t>
  </si>
  <si>
    <t>1086529464</t>
  </si>
  <si>
    <t>HZS-SES-RR31</t>
  </si>
  <si>
    <t>R31 - Sestavení rozváděče, propojení a oživení</t>
  </si>
  <si>
    <t>347</t>
  </si>
  <si>
    <t>-1944677389</t>
  </si>
  <si>
    <t>348</t>
  </si>
  <si>
    <t>ELT10.036.873</t>
  </si>
  <si>
    <t>Impulsní relé modulové 16A/230V, 2 ZAP, In=16A/AC1, 1,3kW/230V/AC3, napětí cívky 230V AC</t>
  </si>
  <si>
    <t>-1806691020</t>
  </si>
  <si>
    <t>349</t>
  </si>
  <si>
    <t>FEN51V4066040</t>
  </si>
  <si>
    <t>Modulový termostat, 1P, 10(4)A/ 250V/ AC1, rozsah -40 AŽ +20°C včetně čidla venkovní teploty</t>
  </si>
  <si>
    <t>680786315</t>
  </si>
  <si>
    <t>350</t>
  </si>
  <si>
    <t>FEN51V4066140</t>
  </si>
  <si>
    <t>Snímač teploty venkovní, rozsah -40 AŽ +80°C, IP65, časová konstanta 180 sec</t>
  </si>
  <si>
    <t>-1039586960</t>
  </si>
  <si>
    <t>G32 - Zařízení silnoproudé elektrotechniky včetně hromosvodů 3NP - Technogie KOTELNY</t>
  </si>
  <si>
    <t xml:space="preserve">    741-PCU-AA05 - KOTELNA - Zemnící svorka pro připojení technologie (potrubí)</t>
  </si>
  <si>
    <t xml:space="preserve">    741-BPC-AA08 - KOTELNA - Žlab kabelový děrovaný POZINK s víkem 62x50, kotvení na stěnu, rozteč 1,2m</t>
  </si>
  <si>
    <t xml:space="preserve">    741-CYK-PA05 - KOTELNA - Kabel CYKY-O 2x1,5 (2A) - pevně</t>
  </si>
  <si>
    <t xml:space="preserve">    741-CYK-PA15 - KOTELNA - Kabel CYKY-O 3x1,5 (3A) - pevně</t>
  </si>
  <si>
    <t xml:space="preserve">    741-CYK-PB05 - KOTELNA - Kabel CYKY-J 3x1,5 (3C) - pevně</t>
  </si>
  <si>
    <t xml:space="preserve">    741-CYK-PB10 - KOTELNA - Kabel CYKY-J 3x2,5 (3C) - pevně</t>
  </si>
  <si>
    <t xml:space="preserve">    741-CYK-ME20 - KOTELNA - Kabel CYKY-J 5x6 (5C) - pod omítkou</t>
  </si>
  <si>
    <t xml:space="preserve">    741-CYS-VE03 - KOTELNA - Šňůra H05VV-F-G 5x1 (5C) - volně</t>
  </si>
  <si>
    <t xml:space="preserve">    741-CYS-VX03 - KOTELNA - Šňůra H05VV-F-X 3x1 (3A) - volně</t>
  </si>
  <si>
    <t xml:space="preserve">    741-JYT-VA05 - KOTELNA - Kabel JYTY-O 2x1 (2D) - volně</t>
  </si>
  <si>
    <t xml:space="preserve">    741-JYT-VA10 - KOTELNA - Kabel JYTY-O 3x1 (3A) - volně</t>
  </si>
  <si>
    <t xml:space="preserve">    741-JYT-VA15 - KOTELNA - Kabel JYTY-O 4x1 (4D) - volně</t>
  </si>
  <si>
    <t xml:space="preserve">    741-LHD-AA10 - KOTELNA - Lišta vkládací bílá, hranatá</t>
  </si>
  <si>
    <t xml:space="preserve">    741-PCA-AA06 - KOTELNA - CYA 6 zžl - pospojení</t>
  </si>
  <si>
    <t xml:space="preserve">    741-BKO-AA05 - KOTELNA - Výstražné svítidlo poruchy, stroboskopické</t>
  </si>
  <si>
    <t xml:space="preserve">    741-CST-AA05 - KOTELNA - Tlačítko nouzové STOP a tlačítko KVITOVACÍ</t>
  </si>
  <si>
    <t xml:space="preserve">    741-ETN-PP25 - KOTELNA - Hlavní vypínač na povrch 690V/25A, IP65</t>
  </si>
  <si>
    <t xml:space="preserve">    741-HOP-RA15 - KOTELNA - HOP - Svorkovnice hlavního pospojení nástěnná, s krytem</t>
  </si>
  <si>
    <t xml:space="preserve">    741-VAR-AB05 - KOTELNA - Domovní zásuvka 230V, na povrch IP54</t>
  </si>
  <si>
    <t xml:space="preserve">    741-UKC-A002 - KOTELNA - Ukončení vodiče Cu, Al do 2,5mm2</t>
  </si>
  <si>
    <t xml:space="preserve">    741-UKC-A006 - KOTELNA - Ukončení vodiče Cu, Al do 6mm2</t>
  </si>
  <si>
    <t xml:space="preserve">    749-PSM-AA01 - KOTELNA - Montážní práce podružného a spojovacího materiálu</t>
  </si>
  <si>
    <t xml:space="preserve">    HZS-SES-RRK1 - KOTELNA - RK - Sestavení rozváděče, propojení a oživení</t>
  </si>
  <si>
    <t xml:space="preserve">    36-M-KRP-CS48 - KOTELNA - Ekvitermní regulace</t>
  </si>
  <si>
    <t xml:space="preserve">    36-M-SIE-KT01 - KOTELNA - Poruchová signalizace</t>
  </si>
  <si>
    <t xml:space="preserve">    HZS-ITP-AA01 - KOTELNA - Nastavení systému, oživení a uvedení do provozu</t>
  </si>
  <si>
    <t xml:space="preserve">    HZS-REV-AA01 - KOTELNA - Vyhotovení výchozí revize</t>
  </si>
  <si>
    <t xml:space="preserve">    HZS-SKU-AA01 - KOTELNA - Vyhotovení dokumentace skutečného stavu</t>
  </si>
  <si>
    <t>741-PCU-AA05</t>
  </si>
  <si>
    <t>KOTELNA - Zemnící svorka pro připojení technologie (potrubí)</t>
  </si>
  <si>
    <t>741420031</t>
  </si>
  <si>
    <t>Montáž hromosvodného vedení svorek na potrubí D do 200 mm se zhotovením</t>
  </si>
  <si>
    <t>-1718334703</t>
  </si>
  <si>
    <t>172</t>
  </si>
  <si>
    <t>-1705037558</t>
  </si>
  <si>
    <t>PVLSUPOORUKO</t>
  </si>
  <si>
    <t>Zemnící svorka pro připojení technologie, univerzální, pro připojení vodiče do 6mm2</t>
  </si>
  <si>
    <t>-808390205</t>
  </si>
  <si>
    <t>741-BPC-AA08</t>
  </si>
  <si>
    <t>KOTELNA - Žlab kabelový děrovaný POZINK s víkem 62x50, kotvení na stěnu, rozteč 1,2m</t>
  </si>
  <si>
    <t>150</t>
  </si>
  <si>
    <t>741910412</t>
  </si>
  <si>
    <t>Montáž žlabů bez stojiny a výložníků kovových s podpěrkami a příslušenstvím bez víka, šířky do 100 mm</t>
  </si>
  <si>
    <t>441184733</t>
  </si>
  <si>
    <t>151</t>
  </si>
  <si>
    <t>741910421</t>
  </si>
  <si>
    <t>Montáž žlabů bez stojiny a výložníků kovových s podpěrkami a příslušenstvím uzavření víkem</t>
  </si>
  <si>
    <t>-168306686</t>
  </si>
  <si>
    <t>152</t>
  </si>
  <si>
    <t>ELT10.575.806</t>
  </si>
  <si>
    <t>Žlab kabelový, ocelový, děrovaný s integrovano spojkou, 62x50 (ŠxV), zinkování SENDZIMIR</t>
  </si>
  <si>
    <t>874120675</t>
  </si>
  <si>
    <t>153</t>
  </si>
  <si>
    <t>ELT10.697.132</t>
  </si>
  <si>
    <t>Víko kabelového žlabu, ocelové, plné, pro šíři 62mm, zinkování SENDZIMIR</t>
  </si>
  <si>
    <t>-1603368038</t>
  </si>
  <si>
    <t>154</t>
  </si>
  <si>
    <t>ELT10.076.654</t>
  </si>
  <si>
    <t>Úchyt víka, neelektrolytické pokovení GMT</t>
  </si>
  <si>
    <t>-995149619</t>
  </si>
  <si>
    <t>155</t>
  </si>
  <si>
    <t>ELT10.697.136</t>
  </si>
  <si>
    <t>Šroub vratný a samojistící matice, 6x10, zinkochromát - ZNCR</t>
  </si>
  <si>
    <t>-2062026410</t>
  </si>
  <si>
    <t>156</t>
  </si>
  <si>
    <t>ELT10.697.115</t>
  </si>
  <si>
    <t>Podpěra ocelová na stěnu, délka vyložení 82mm, zinkochromát - ZNCR</t>
  </si>
  <si>
    <t>-1280895077</t>
  </si>
  <si>
    <t>157</t>
  </si>
  <si>
    <t>ELT10.549.326</t>
  </si>
  <si>
    <t>Kotva ocelová, požárně odolná, 75x8mm (Délka x Průměr), pro vrták průměr 8mm</t>
  </si>
  <si>
    <t>-890417386</t>
  </si>
  <si>
    <t>741-CYK-PA05</t>
  </si>
  <si>
    <t>KOTELNA - Kabel CYKY-O 2x1,5 (2A) - pevně</t>
  </si>
  <si>
    <t>129</t>
  </si>
  <si>
    <t>741122601</t>
  </si>
  <si>
    <t>Montáž kabelů měděných bez ukončení uložených pevně plných kulatých nebo bezhalogenových (CYKY) počtu a průřezu žil 2x1,5 až 6 mm2</t>
  </si>
  <si>
    <t>915652144</t>
  </si>
  <si>
    <t>130</t>
  </si>
  <si>
    <t>ELT10.049.640</t>
  </si>
  <si>
    <t>Kabel CYKY-O 2x1,5 (2A)</t>
  </si>
  <si>
    <t>1697687043</t>
  </si>
  <si>
    <t>741-CYK-PA15</t>
  </si>
  <si>
    <t>KOTELNA - Kabel CYKY-O 3x1,5 (3A) - pevně</t>
  </si>
  <si>
    <t>123</t>
  </si>
  <si>
    <t>741122611</t>
  </si>
  <si>
    <t>Montáž kabelů měděných bez ukončení uložených pevně plných kulatých nebo bezhalogenových (CYKY) počtu a průřezu žil 3x1,5 až 6 mm2</t>
  </si>
  <si>
    <t>-1459865600</t>
  </si>
  <si>
    <t>124</t>
  </si>
  <si>
    <t>822834632</t>
  </si>
  <si>
    <t>741-CYK-PB05</t>
  </si>
  <si>
    <t>KOTELNA - Kabel CYKY-J 3x1,5 (3C) - pevně</t>
  </si>
  <si>
    <t>125</t>
  </si>
  <si>
    <t>-1143175297</t>
  </si>
  <si>
    <t>126</t>
  </si>
  <si>
    <t>281079197</t>
  </si>
  <si>
    <t>741-CYK-PB10</t>
  </si>
  <si>
    <t>KOTELNA - Kabel CYKY-J 3x2,5 (3C) - pevně</t>
  </si>
  <si>
    <t>127</t>
  </si>
  <si>
    <t>-1848253189</t>
  </si>
  <si>
    <t>128</t>
  </si>
  <si>
    <t>795672720</t>
  </si>
  <si>
    <t>KOTELNA - Kabel CYKY-J 5x6 (5C) - pod omítkou</t>
  </si>
  <si>
    <t>174</t>
  </si>
  <si>
    <t>-890546716</t>
  </si>
  <si>
    <t>175</t>
  </si>
  <si>
    <t>Kabel CYKY-J 5x6 (5C)</t>
  </si>
  <si>
    <t>1636481911</t>
  </si>
  <si>
    <t>741-CYS-VE03</t>
  </si>
  <si>
    <t>KOTELNA - Šňůra H05VV-F-G 5x1 (5C) - volně</t>
  </si>
  <si>
    <t>141</t>
  </si>
  <si>
    <t>741120501</t>
  </si>
  <si>
    <t>Montáž šňůr měděných bez ukončení uložených volně lehkých a středních (CGSG), počtu žil do 7</t>
  </si>
  <si>
    <t>-1400984850</t>
  </si>
  <si>
    <t>142</t>
  </si>
  <si>
    <t>ELT10.051.092</t>
  </si>
  <si>
    <t>Šňůra H05VV-F-G 5x1 (CYSY 5Cx1)</t>
  </si>
  <si>
    <t>1454105069</t>
  </si>
  <si>
    <t>741-CYS-VX03</t>
  </si>
  <si>
    <t>KOTELNA - Šňůra H05VV-F-X 3x1 (3A) - volně</t>
  </si>
  <si>
    <t>139</t>
  </si>
  <si>
    <t>1192236746</t>
  </si>
  <si>
    <t>140</t>
  </si>
  <si>
    <t>ELT10.674.794</t>
  </si>
  <si>
    <t>Šňůra H05VV-F-X 3x1 (CYSY 3Ax1)</t>
  </si>
  <si>
    <t>1542867090</t>
  </si>
  <si>
    <t>741-JYT-VA05</t>
  </si>
  <si>
    <t>KOTELNA - Kabel JYTY-O 2x1 (2D) - volně</t>
  </si>
  <si>
    <t>133</t>
  </si>
  <si>
    <t>741124701</t>
  </si>
  <si>
    <t>Montáž kabelů měděných ovládacích bez ukončení uložených volně stíněných ovládacích s plným jádrem (JYTY) počtu a průměru žil 2 až 19x0,8 mm2</t>
  </si>
  <si>
    <t>1614447251</t>
  </si>
  <si>
    <t>134</t>
  </si>
  <si>
    <t>ELT10.051.139</t>
  </si>
  <si>
    <t>Kabel JYTY-O 2x1 (2D)</t>
  </si>
  <si>
    <t>-1786521243</t>
  </si>
  <si>
    <t>741-JYT-VA10</t>
  </si>
  <si>
    <t>KOTELNA - Kabel JYTY-O 3x1 (3A) - volně</t>
  </si>
  <si>
    <t>135</t>
  </si>
  <si>
    <t>1074618672</t>
  </si>
  <si>
    <t>136</t>
  </si>
  <si>
    <t>ELT10.048.511</t>
  </si>
  <si>
    <t>Kabel JYTY-O 3x1 (3A)</t>
  </si>
  <si>
    <t>-653551010</t>
  </si>
  <si>
    <t>741-JYT-VA15</t>
  </si>
  <si>
    <t>KOTELNA - Kabel JYTY-O 4x1 (4D) - volně</t>
  </si>
  <si>
    <t>137</t>
  </si>
  <si>
    <t>-2035449270</t>
  </si>
  <si>
    <t>138</t>
  </si>
  <si>
    <t>ELT10.048.334</t>
  </si>
  <si>
    <t>Kabel JYTY-O 4x1 (4D)</t>
  </si>
  <si>
    <t>-1908411683</t>
  </si>
  <si>
    <t>741-LHD-AA10</t>
  </si>
  <si>
    <t>KOTELNA - Lišta vkládací bílá, hranatá</t>
  </si>
  <si>
    <t>158</t>
  </si>
  <si>
    <t>741110511</t>
  </si>
  <si>
    <t>Montáž lišt a kanálků elektroinstalačních se spojkami, ohyby a rohy a s nasunutím do krabic vkládacích s víčkem, šířky do 60 mm</t>
  </si>
  <si>
    <t>-1379637679</t>
  </si>
  <si>
    <t>159</t>
  </si>
  <si>
    <t>ELT10.155.667</t>
  </si>
  <si>
    <t>Lišta vkládací PVC s ochrannou fólií, 20x20 mm (šířka x výška), bílá, -5 - +60°C, tř. hořl. hmot A1-F, IP40, IK06</t>
  </si>
  <si>
    <t>371148189</t>
  </si>
  <si>
    <t>741-PCA-AA06</t>
  </si>
  <si>
    <t>KOTELNA - CYA 6 zžl - pospojení</t>
  </si>
  <si>
    <t>121</t>
  </si>
  <si>
    <t>741120301</t>
  </si>
  <si>
    <t>Montáž vodičů izolovaných měděných bez ukončení uložených pevně plných a laněných s PVC pláštěm, bezhalogenových, ohniodolných (CY, CHAH-R(V)) průřezu žíly 0,55 až 16 mm2</t>
  </si>
  <si>
    <t>1910036399</t>
  </si>
  <si>
    <t>122</t>
  </si>
  <si>
    <t>ELT10.049.159</t>
  </si>
  <si>
    <t>Vodič H07V-K 6 Z/ZL (CYA 6 zlž)</t>
  </si>
  <si>
    <t>1384649629</t>
  </si>
  <si>
    <t>741-BKO-AA05</t>
  </si>
  <si>
    <t>KOTELNA - Výstražné svítidlo poruchy, stroboskopické</t>
  </si>
  <si>
    <t>116</t>
  </si>
  <si>
    <t>-772279969</t>
  </si>
  <si>
    <t>117</t>
  </si>
  <si>
    <t>PVLSURZBEIX</t>
  </si>
  <si>
    <t>Výstražné svítidlo poruchy, stroboskopické, nástěnné, rudé, 230V, LED1-5W</t>
  </si>
  <si>
    <t>-516358387</t>
  </si>
  <si>
    <t>741-CST-AA05</t>
  </si>
  <si>
    <t>KOTELNA - Tlačítko nouzové STOP a tlačítko KVITOVACÍ</t>
  </si>
  <si>
    <t>118</t>
  </si>
  <si>
    <t>741330371</t>
  </si>
  <si>
    <t>Montáž ovladačů tlačítkových ve skříni se zapojením vodičů 1 tlačítkových</t>
  </si>
  <si>
    <t>-1941564382</t>
  </si>
  <si>
    <t>119</t>
  </si>
  <si>
    <t>PVLSKLCENNTUPOP</t>
  </si>
  <si>
    <t>Tlačítko nouzové STOP, pod sklíčkem, v krabici, nástěnné</t>
  </si>
  <si>
    <t>-126442726</t>
  </si>
  <si>
    <t>120</t>
  </si>
  <si>
    <t>PVLSKLCENNTUGOZ</t>
  </si>
  <si>
    <t>Tlačítko KVITOVACÍ, v krabici, nástěnné</t>
  </si>
  <si>
    <t>94382507</t>
  </si>
  <si>
    <t>741-ETN-PP25</t>
  </si>
  <si>
    <t>KOTELNA - Hlavní vypínač na povrch 690V/25A, IP65</t>
  </si>
  <si>
    <t>114</t>
  </si>
  <si>
    <t>741310412</t>
  </si>
  <si>
    <t>Montáž spínačů tří nebo čtyřpólových nástěnných se zapojením vodičů, pro prostředí venkovní nebo mokré do 25 A</t>
  </si>
  <si>
    <t>-1978885548</t>
  </si>
  <si>
    <t>115</t>
  </si>
  <si>
    <t>ELT10.073.651</t>
  </si>
  <si>
    <t>Hlavní vypínač v plastové skříni podle IEC/EN 60947-3, 690V/25A, IP65, rukojeť červená se žlutým blokovacím věncem, uzamykatelný v nulové poloze na visací zámky</t>
  </si>
  <si>
    <t>-1656643535</t>
  </si>
  <si>
    <t>741-HOP-RA15</t>
  </si>
  <si>
    <t>KOTELNA - HOP - Svorkovnice hlavního pospojení nástěnná, s krytem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</si>
  <si>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</si>
  <si>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</si>
  <si>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806650794</t>
  </si>
  <si>
    <t>1313366723</t>
  </si>
  <si>
    <t>ELT10.342.116</t>
  </si>
  <si>
    <t>Ekvipotenciální přípojnice s krytem, 155x65x35mm (délka x šířka x výška), pro 13 vodičů 2,5 - 25 mm2 (jedno/vícežilový), 1 vodič 16 - 95 mm2 (jedno/vícežilový) nebo dráty Ø 8 - 10 mm</t>
  </si>
  <si>
    <t>-807295926</t>
  </si>
  <si>
    <t>741-VAR-AB05</t>
  </si>
  <si>
    <t>KOTELNA - Domovní zásuvka 230V, na povrch IP54</t>
  </si>
  <si>
    <t>112</t>
  </si>
  <si>
    <t>741313083</t>
  </si>
  <si>
    <t>Montáž zásuvek domovních se zapojením vodičů šroubové připojení venkovní nebo mokré, provedení 2P + PE dvojí zapojení pro průběžnou montáž</t>
  </si>
  <si>
    <t>407106784</t>
  </si>
  <si>
    <t>113</t>
  </si>
  <si>
    <t>ELT10.041.431</t>
  </si>
  <si>
    <t>Zásuvka domovní jednonásobná s ochranným kolíkem, 2P+PE, 250V/16A, IP54, šedá, pro průběžnou montáž, montáž na podklady třídy reakce na oheň E,F</t>
  </si>
  <si>
    <t>-1247878468</t>
  </si>
  <si>
    <t>KOTELNA - Ukončení vodiče Cu, Al do 2,5mm2</t>
  </si>
  <si>
    <t>KOTELNA - Ukončení vodiče Cu, Al do 6mm2</t>
  </si>
  <si>
    <t>145</t>
  </si>
  <si>
    <t>-2080159294</t>
  </si>
  <si>
    <t>KOTELNA - Montážní práce podružného a spojovacího materiálu</t>
  </si>
  <si>
    <t>PSM7180602-01-NNV</t>
  </si>
  <si>
    <t>HZS-SES-RRK1</t>
  </si>
  <si>
    <t>KOTELNA - RK - Sestavení rozváděče, propojení a oživení</t>
  </si>
  <si>
    <t>54</t>
  </si>
  <si>
    <t>PVLTER7898</t>
  </si>
  <si>
    <t>Skříň na omítku, oceloplechová, výška 800mm, šířka 600mm, hloubka 250mm, IP66, kompletní, včetně lišt, zákrytů, svorkovnic PE a N</t>
  </si>
  <si>
    <t>-2066992031</t>
  </si>
  <si>
    <t>PVL7161204-SB1-RK</t>
  </si>
  <si>
    <t>PVL7161204-KSZ-RK</t>
  </si>
  <si>
    <t>62</t>
  </si>
  <si>
    <t>ELT10.317.530</t>
  </si>
  <si>
    <t>Hlavní vypínač na DIN lištu, modulový, Ith=25A, 20A/AC-23A/415V, uzamykatelný na visací zámek</t>
  </si>
  <si>
    <t>267813877</t>
  </si>
  <si>
    <t>173</t>
  </si>
  <si>
    <t>-1121930320</t>
  </si>
  <si>
    <t>55</t>
  </si>
  <si>
    <t>ELT10.059.904</t>
  </si>
  <si>
    <t>Jistič modulový 4A/1/B, 1-pólový, In=4A, charakteristika B, Ik=10kA</t>
  </si>
  <si>
    <t>-862671606</t>
  </si>
  <si>
    <t>76</t>
  </si>
  <si>
    <t>ELT10.035.985</t>
  </si>
  <si>
    <t>Stykač modulový 25A/440V, 4 ZAP, In=25A/AC1, 4kW/400V/AC3, napětí cívky 230V AC</t>
  </si>
  <si>
    <t>280221019</t>
  </si>
  <si>
    <t>1599953141</t>
  </si>
  <si>
    <t>75</t>
  </si>
  <si>
    <t>1803857658</t>
  </si>
  <si>
    <t>36-M-KRP-CS48</t>
  </si>
  <si>
    <t>KOTELNA - Ekvitermní regulace</t>
  </si>
  <si>
    <t>99</t>
  </si>
  <si>
    <t>-297643968</t>
  </si>
  <si>
    <t>98</t>
  </si>
  <si>
    <t>PVLEKVIT1</t>
  </si>
  <si>
    <t>Ekvitermní regulace - kaskádový regulátor, dva směšované okruhy, jeden čerpadlový okruh pro zásobník TUV, 1x čidlo teploty venkovní, 1 tepl. čidlo do jímky, web server, komunikace E-bus, USB modul, 1x Ethernet, včetně čidel - viz Schéma regulátoru vytápění</t>
  </si>
  <si>
    <t>-1449739866</t>
  </si>
  <si>
    <t>PVLEKVIT2</t>
  </si>
  <si>
    <t>Servopohon směšovače 230V, 3 Nm, doba běhu 90°: 15s</t>
  </si>
  <si>
    <t>-1280318991</t>
  </si>
  <si>
    <t>36-M-SIE-KT01</t>
  </si>
  <si>
    <t>KOTELNA - Poruchová signalizace</t>
  </si>
  <si>
    <t>81</t>
  </si>
  <si>
    <t>360410023</t>
  </si>
  <si>
    <t>Montáž čidel Montáž snímače teploty jednoduché, typ 112 59</t>
  </si>
  <si>
    <t>-1540121571</t>
  </si>
  <si>
    <t>82</t>
  </si>
  <si>
    <t>360410028</t>
  </si>
  <si>
    <t>Montáž čidel Montáž snímače teploty příložné jednoduché, typ 112 64</t>
  </si>
  <si>
    <t>1216021491</t>
  </si>
  <si>
    <t>79</t>
  </si>
  <si>
    <t>360410078</t>
  </si>
  <si>
    <t>Montáž čidel Montáž zdroje 415 E2</t>
  </si>
  <si>
    <t>-903861592</t>
  </si>
  <si>
    <t>80</t>
  </si>
  <si>
    <t>360410111</t>
  </si>
  <si>
    <t>Montáž čidel Montáž diferenční regulátor tlaku, typ 612 38</t>
  </si>
  <si>
    <t>-88552687</t>
  </si>
  <si>
    <t>83</t>
  </si>
  <si>
    <t>360410181</t>
  </si>
  <si>
    <t>Montáž čidel Montáž elektrodové zařízení, typ EZH-12V-T</t>
  </si>
  <si>
    <t>-557282819</t>
  </si>
  <si>
    <t>78</t>
  </si>
  <si>
    <t>360420204</t>
  </si>
  <si>
    <t>Montáž elektrických vyhodnocovacích a regulačních přístrojů Montáž regulátoru INTRON 61 regulační systém INPAKT</t>
  </si>
  <si>
    <t>558284147</t>
  </si>
  <si>
    <t>84</t>
  </si>
  <si>
    <t>360480051</t>
  </si>
  <si>
    <t>Montáž přístrojů pro fyzikálně - chemické měření Montáž analysátoru plynu CALDOS 4</t>
  </si>
  <si>
    <t>1109122304</t>
  </si>
  <si>
    <t>85</t>
  </si>
  <si>
    <t>360480076</t>
  </si>
  <si>
    <t>Montáž přístrojů pro fyzikálně - chemické měření Montáž tranzistorového relé zesilovacího</t>
  </si>
  <si>
    <t>2041273483</t>
  </si>
  <si>
    <t>86</t>
  </si>
  <si>
    <t>SIEKOTE01-REG</t>
  </si>
  <si>
    <t>Ústředna poruchové signalizace na DIN lištu, 4xAI, 9xDI, 6xDO, MODBUS, ETHERNET, U=24V DC, 180x110x75 mm (ŠxVxH)</t>
  </si>
  <si>
    <t>-1792760271</t>
  </si>
  <si>
    <t>P</t>
  </si>
  <si>
    <t>Poznámka k položce:
Monitoruje následující veličiny:
 Tlak v systému
 Teplota v systému
 Teplota v prostoru strojovny
 Hladina vody zdrojů v nástřešních strojovnách
 Zaplavení prostoru strojovny
 Signál o dopouštění systému od externího dopouštěcího zařízení
 Funkce dopouštění systému
 Dvoustupňová signalizace úniku plynu, Chladiva, CO
 Poruchy až tří zdrojů tepla
 Vstup do prostoru strojovny
 Stav stop tlačítka
 Počet výpadků napájení</t>
  </si>
  <si>
    <t>87</t>
  </si>
  <si>
    <t>SIEKOTE01-ZDR</t>
  </si>
  <si>
    <t>Napájecí zdroj k poruchové signalizaci na DIN lištu, 230V AC/24V DC, P1= max 200mA, P2= 30VA/1,25A, 113,8x106x56,4 mm (ŠxVxH)</t>
  </si>
  <si>
    <t>-270741423</t>
  </si>
  <si>
    <t>88</t>
  </si>
  <si>
    <t>SIEKOTE01-CTL</t>
  </si>
  <si>
    <t>Čidlo tlaku k poruchové signalizaci - piezorezistivní snímač tlaku s keramickou menbránou, rozsah 0-6 bar (0-0,6 MPa), výstupní signál 0-10V, napájecí napětí 14-30V DC, vnější připojovací závit G¼", IP65</t>
  </si>
  <si>
    <t>1891236460</t>
  </si>
  <si>
    <t>89</t>
  </si>
  <si>
    <t>SIEKOTE01-CTP</t>
  </si>
  <si>
    <t>Čidlo teploty prostoru k poruchové signalizaci, NTC 1000 Ω při 25 °C, přesnost ± 1 °C, časová konstanta = 12 min, nástěnná montáž, IP54</t>
  </si>
  <si>
    <t>-1810293602</t>
  </si>
  <si>
    <t>90</t>
  </si>
  <si>
    <t>SIEKOTE01-CTV</t>
  </si>
  <si>
    <t>Čidlo teploty (vody) systému k poruchové signalizaci, NTC se základním odporem10 kΩ při 25 °C, přesnost ± 0,5 °K, časová konstanta = 6 sec, příložné, IP42</t>
  </si>
  <si>
    <t>24779949</t>
  </si>
  <si>
    <t>91</t>
  </si>
  <si>
    <t>SIEKOTE01-AQA</t>
  </si>
  <si>
    <t>Snímač zaplavení k poruchové signalizaci, modul na desce plošných spojů, s dvěma snímači (hroty) vestavěný do plastové krabičky s krytím IP 40, napájecí napětí 24V DC, 89 x 118 x 35 mm (ŠxVxH)</t>
  </si>
  <si>
    <t>-396537824</t>
  </si>
  <si>
    <t>92</t>
  </si>
  <si>
    <t>SIEKOTE01-GAZ</t>
  </si>
  <si>
    <t>Dvoustupňový detektor úniku hořlavých plynů (metan) IP 65, napájecí napětí 24V DC, 2 relé s přepínacím kontaktem, 250V AC / 30V DC, max 5A, 115 x 90 x 55 mm (ŠxVxH)</t>
  </si>
  <si>
    <t>238795014</t>
  </si>
  <si>
    <t>93</t>
  </si>
  <si>
    <t>SIEKOTE01-CO2</t>
  </si>
  <si>
    <t>Dvoustupňový detektor úniku oxidu uhelntého IP 65, napájecí napětí 24V DC, 2 relé s přepínacím kontaktem, 250V AC / 30V DC, max 5A, 115 x 90 x 55 mm (ŠxVxH)</t>
  </si>
  <si>
    <t>-406209044</t>
  </si>
  <si>
    <t>94</t>
  </si>
  <si>
    <t>SIEKOTE01-GSM</t>
  </si>
  <si>
    <t>GSM modem k poruchové signalizaci, včetně propojovacího kabelu, antény a držáku na DIN lištu, hlášení až na 4 telefonní čísla, bez SIM karty</t>
  </si>
  <si>
    <t>1821997148</t>
  </si>
  <si>
    <t>HZS-ITP-AA01</t>
  </si>
  <si>
    <t>KOTELNA - Nastavení systému, oživení a uvedení do provozu</t>
  </si>
  <si>
    <t>HZS3232</t>
  </si>
  <si>
    <t>Hodinové zúčtovací sazby montáží technologických zařízení na stavebních objektech montér měřících zařízení odborný</t>
  </si>
  <si>
    <t>306264870</t>
  </si>
  <si>
    <t>KOTELNA - Vyhotovení výchozí revize</t>
  </si>
  <si>
    <t>KOTELNA - Vyhotovení dokumentace skutečného stavu</t>
  </si>
  <si>
    <t>H01 - Zařízení slaboproudé elektrotechniky 1PP</t>
  </si>
  <si>
    <t xml:space="preserve">    741-KRA-AT10 - Krabice odbočná KO68 do zdiva</t>
  </si>
  <si>
    <t xml:space="preserve">    741-TRO-AV05 - Trubka ohebná PVC 25 pod omítkou - střední mechanická odolnost (750 N/5 cm) - Rezervní trubkování</t>
  </si>
  <si>
    <t>741-KRA-AT10</t>
  </si>
  <si>
    <t>Krabice odbočná KO68 do zdiva</t>
  </si>
  <si>
    <t>741112001</t>
  </si>
  <si>
    <t>Montáž krabic elektroinstalačních bez napojení na trubky a lišty, demontáže a montáže víčka a přístroje protahovacích nebo odbočných zapuštěných plastových kruhových</t>
  </si>
  <si>
    <t>677416775</t>
  </si>
  <si>
    <t>ELT10.079.363</t>
  </si>
  <si>
    <t>Krabice odbočná s víčkem, D71, H43,5 mm, PVC, A1-D</t>
  </si>
  <si>
    <t>-806979924</t>
  </si>
  <si>
    <t>741-TRO-AV05</t>
  </si>
  <si>
    <t>Trubka ohebná PVC 25 pod omítkou - střední mechanická odolnost (750 N/5 cm) - Rezervní trubkování</t>
  </si>
  <si>
    <t>741110062</t>
  </si>
  <si>
    <t>Montáž trubek elektroinstalačních s nasunutím nebo našroubováním do krabic plastových ohebných, uložených pod omítku, vnější D přes 23 do 35 mm</t>
  </si>
  <si>
    <t>1574122184</t>
  </si>
  <si>
    <t>ELT10.075.430</t>
  </si>
  <si>
    <t>Trubka, pro instalaci na povrch, do omítky nebo pod omítku, vhodná pro montáž do dutých zdí, příček, stropů, střední mechanická odolnost (750 N/5 cm), 25/18,3 mm, tř. hořl. hmot A-C</t>
  </si>
  <si>
    <t>1587862523</t>
  </si>
  <si>
    <t>PRL7161204-01-SLH0</t>
  </si>
  <si>
    <t>PSM7161204-01-SLVH0</t>
  </si>
  <si>
    <t>741810001</t>
  </si>
  <si>
    <t>Zkoušky a prohlídky elektrických rozvodů a zařízení celková prohlídka a vyhotovení revizní zprávy pro objem montážních prací do 100 tis. Kč</t>
  </si>
  <si>
    <t>-1889618008</t>
  </si>
  <si>
    <t>H11 - Zařízení slaboproudé elektrotechniky 1NP</t>
  </si>
  <si>
    <t xml:space="preserve">    741-SDL-ZT30 - Zatahování kabelů do trubek, kanálů a lišt</t>
  </si>
  <si>
    <t xml:space="preserve">    741-SDL-ST10 - Označení kabelu štítkem</t>
  </si>
  <si>
    <t xml:space="preserve">    741-DTK-VA65 - Kabel datový CAT 6, volně</t>
  </si>
  <si>
    <t xml:space="preserve">    741-SLR-TG02 - Zásuvka DATOVÁ MODULÁRNÍ 45x45, 2xRJ45 cat. 6 polozapuštěná</t>
  </si>
  <si>
    <t xml:space="preserve">    741-TRO-AV05 - Trubka ohebná PVC 25 pod omítkou - střední mechanická odolnost (750 N/5 cm)</t>
  </si>
  <si>
    <t xml:space="preserve">    741-EMZ-AC10 - Elektromotorický zámek</t>
  </si>
  <si>
    <t xml:space="preserve">    22-M-SDL-UK65 - Krimplovací konektor RJ45 cat 6</t>
  </si>
  <si>
    <t xml:space="preserve">    22-M-SKS-MP05 - Měření jednoho portu strukturované kabeláže</t>
  </si>
  <si>
    <t>741-SDL-ZT30</t>
  </si>
  <si>
    <t>Zatahování kabelů do trubek, kanálů a lišt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</si>
  <si>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</si>
  <si>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</si>
  <si>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-1794140804</t>
  </si>
  <si>
    <t xml:space="preserve">Poznámka k souboru cen:_x000D_
1. Ceny jsou určeny pro montáž vodičů a kabelů měděných i hliníkových. </t>
  </si>
  <si>
    <t>741-SDL-ST10</t>
  </si>
  <si>
    <t>Označení kabelu štítkem</t>
  </si>
  <si>
    <t>741128002</t>
  </si>
  <si>
    <t>Ostatní práce při montáži vodičů a kabelů úpravy vodičů a kabelů označování dalším štítkem</t>
  </si>
  <si>
    <t>217198780</t>
  </si>
  <si>
    <t>CNR394053</t>
  </si>
  <si>
    <t>Štítek označovací se stahovamím páskem, transparetní, polypropylen, 30x8x3,5mm (délka x šířka x výška) včetně terminální značky 27x6,3 mm (pásek)</t>
  </si>
  <si>
    <t>-1245716257</t>
  </si>
  <si>
    <t>741-DTK-VA65</t>
  </si>
  <si>
    <t>Kabel datový CAT 6, volně</t>
  </si>
  <si>
    <t>1073433631</t>
  </si>
  <si>
    <t>STNART02279</t>
  </si>
  <si>
    <t>Kabel datový, metalický, pro horizontální rozvody strukturované kabeláže, cat. 6</t>
  </si>
  <si>
    <t>-2033568504</t>
  </si>
  <si>
    <t>741-SLR-TG02</t>
  </si>
  <si>
    <t>Zásuvka DATOVÁ MODULÁRNÍ 45x45, 2xRJ45 cat. 6 polozapuštěná</t>
  </si>
  <si>
    <t>741313471</t>
  </si>
  <si>
    <t>Montáž zásuvek vícepólových bez zapojení vodičů s krytem</t>
  </si>
  <si>
    <t>783322211</t>
  </si>
  <si>
    <t>741134031</t>
  </si>
  <si>
    <t>Ukončení kabelů uzávěry nebo formami, se zapojením formami s prozvoněním, pro počet žil do 5x2</t>
  </si>
  <si>
    <t>1732469519</t>
  </si>
  <si>
    <t>PVLGERIURZDN</t>
  </si>
  <si>
    <t>Datová zásuvka modulární 45x45, modul přímý pro 2 keystony, RAL 9003, vyměnitelné popisové pole, protiprachová krytka s pružinou</t>
  </si>
  <si>
    <t>-1370289177</t>
  </si>
  <si>
    <t>PVLDJRZ</t>
  </si>
  <si>
    <t>Samořezný keystone RJ45 CAT 5e</t>
  </si>
  <si>
    <t>-1372220687</t>
  </si>
  <si>
    <t>ELT10.642.969</t>
  </si>
  <si>
    <t>Adaptér pro přístroje MODUL 45x45</t>
  </si>
  <si>
    <t>420227659</t>
  </si>
  <si>
    <t>ELT10.074.097</t>
  </si>
  <si>
    <t>Kryt přístroje pro MODUL 45x45, bílý</t>
  </si>
  <si>
    <t>-504208202</t>
  </si>
  <si>
    <t>Trubka ohebná PVC 25 pod omítkou - střední mechanická odolnost (750 N/5 cm)</t>
  </si>
  <si>
    <t>741-EMZ-AC10</t>
  </si>
  <si>
    <t>Elektromotorický zámek</t>
  </si>
  <si>
    <t>220800022</t>
  </si>
  <si>
    <t>Montáž zámku ústředního včetně připevnění zámku, oštíkování klíčů, kontroly správné činnosti 4 : 2</t>
  </si>
  <si>
    <t>1479387275</t>
  </si>
  <si>
    <t xml:space="preserve">Poznámka k souboru cen:_x000D_
1. V cenách 220 80-0031 až -0032 nejsou započteny náklady na: a) montáž závěrů, b) zapojení zemního kabelu. </t>
  </si>
  <si>
    <t>220410166</t>
  </si>
  <si>
    <t>Montáž síťového zdroje včetně montáže zdroje s diodovým přepínačem, zapojení přívodů a vyzkoušení SR</t>
  </si>
  <si>
    <t>1180147376</t>
  </si>
  <si>
    <t>220370036</t>
  </si>
  <si>
    <t>Montáž kabelové skříně na stožár nebo sloupek včetně přípravných prací, připevnění a nátěru [KS]</t>
  </si>
  <si>
    <t>851234538</t>
  </si>
  <si>
    <t>220370461</t>
  </si>
  <si>
    <t>Montáž převodního transformátoru včetně upevnění transformátoru na desku nebo do skříně, připojení k rozvodnému vedení do 6 W</t>
  </si>
  <si>
    <t>1834559303</t>
  </si>
  <si>
    <t>PVL394053</t>
  </si>
  <si>
    <t>Elektromotorický zámek s klasifikací do CHÚC, jednostranný, včetně řídící jednotky, záložního zdroje a propojovacího kabelu s konektory 14x0,8  v délce 10m</t>
  </si>
  <si>
    <t>-1439844893</t>
  </si>
  <si>
    <t>PRL7161204-01-SLH1</t>
  </si>
  <si>
    <t>PSM7161204-01-SLVH1</t>
  </si>
  <si>
    <t>22-M-SDL-UK65</t>
  </si>
  <si>
    <t>Krimplovací konektor RJ45 cat 6</t>
  </si>
  <si>
    <t>220490845</t>
  </si>
  <si>
    <t>Montáž příslušenství pro telefonní přístroje portu strukturované kabeláže</t>
  </si>
  <si>
    <t>-404048184</t>
  </si>
  <si>
    <t>PVLSKKDURUD</t>
  </si>
  <si>
    <t>Krimplovací konektor RJ45, cat. 6</t>
  </si>
  <si>
    <t>-207632787</t>
  </si>
  <si>
    <t>22-M-SKS-MP05</t>
  </si>
  <si>
    <t>Měření jednoho portu strukturované kabeláže</t>
  </si>
  <si>
    <t>220490846</t>
  </si>
  <si>
    <t>Měření strukturované kabeláže jednoho portu</t>
  </si>
  <si>
    <t>-1717530454</t>
  </si>
  <si>
    <t>H21 - Zařízení slaboproudé elektrotechniky 2NP</t>
  </si>
  <si>
    <t>PRL7161204-01-SLH2</t>
  </si>
  <si>
    <t>PSM7161204-01-SLVH2</t>
  </si>
  <si>
    <t>H31 - Zařízení slaboproudé elektrotechniky 3NP</t>
  </si>
  <si>
    <t xml:space="preserve">    741 - Elektroinstalace - silnoproud</t>
  </si>
  <si>
    <t xml:space="preserve">    741-SKF-VA10 - Kabel sdělovací SYKFY 2x2x0,5, volně</t>
  </si>
  <si>
    <t xml:space="preserve">    741-SKF-VA20 - Kabel sdělovací SYKFY 5x2x0,5, volně</t>
  </si>
  <si>
    <t xml:space="preserve">    741-CYK-MA05 - Kabel CYKY-O 2x1,5 (2A) - pod omítkou</t>
  </si>
  <si>
    <t xml:space="preserve">    741-DTK-KNBP - Kabely ostatní</t>
  </si>
  <si>
    <t xml:space="preserve">    741-SLR-AU01 - Zásuvka AUDIO - 1x JACK  polozapuštěná</t>
  </si>
  <si>
    <t xml:space="preserve">    741-SLR-AU02 - Zásuvka AUDIO - 2x JACK  polozapuštěná</t>
  </si>
  <si>
    <t xml:space="preserve">    741-SLR-HD05 - Zásuvka HDMI polozapuštěná</t>
  </si>
  <si>
    <t xml:space="preserve">    22-M-SKS-RC10 - Rozváděč datový, stojanový, 600x600x900</t>
  </si>
  <si>
    <t>741</t>
  </si>
  <si>
    <t>Elektroinstalace - silnoproud</t>
  </si>
  <si>
    <t>741-SKF-VA10</t>
  </si>
  <si>
    <t>Kabel sdělovací SYKFY 2x2x0,5, volně</t>
  </si>
  <si>
    <t>-1713665185</t>
  </si>
  <si>
    <t>ELT10.048.996</t>
  </si>
  <si>
    <t>Kabel sdělovací, stíněný, vnitřní SYKFY 2x2x0,5</t>
  </si>
  <si>
    <t>538140091</t>
  </si>
  <si>
    <t>741-SKF-VA20</t>
  </si>
  <si>
    <t>Kabel sdělovací SYKFY 5x2x0,5, volně</t>
  </si>
  <si>
    <t>1383009094</t>
  </si>
  <si>
    <t>ELT10.048.908</t>
  </si>
  <si>
    <t>Kabel sdělovací, stíněný, vnitřní SYKFY 5x2x0,5</t>
  </si>
  <si>
    <t>-1638588074</t>
  </si>
  <si>
    <t>741-CYK-MA05</t>
  </si>
  <si>
    <t>Kabel CYKY-O 2x1,5 (2A) - pod omítkou</t>
  </si>
  <si>
    <t>741122011</t>
  </si>
  <si>
    <t>Montáž kabelů měděných bez ukončení uložených pod omítku plných kulatých (CYKY), počtu a průřezu žil 2x1,5 až 2,5 mm2</t>
  </si>
  <si>
    <t>1098480532</t>
  </si>
  <si>
    <t xml:space="preserve">Kabel CYKY-O 2x1,5 (2A) </t>
  </si>
  <si>
    <t>-229281906</t>
  </si>
  <si>
    <t>741-DTK-KNBP</t>
  </si>
  <si>
    <t>Kabely ostatní</t>
  </si>
  <si>
    <t>935321390</t>
  </si>
  <si>
    <t>PVL789713KL</t>
  </si>
  <si>
    <t>AUDIO kabel, stíněný, pro připojení reproduktorů</t>
  </si>
  <si>
    <t>89224642</t>
  </si>
  <si>
    <t>PVL789713KM</t>
  </si>
  <si>
    <t>HDMI kabel s kategoriií využití pro projektor</t>
  </si>
  <si>
    <t>-383600470</t>
  </si>
  <si>
    <t>741-SLR-AU01</t>
  </si>
  <si>
    <t>Zásuvka AUDIO - 1x JACK  polozapuštěná</t>
  </si>
  <si>
    <t>293</t>
  </si>
  <si>
    <t>-1993490543</t>
  </si>
  <si>
    <t>-453948335</t>
  </si>
  <si>
    <t>PVLJIUATR02</t>
  </si>
  <si>
    <t>AUDIO Zásuvka modulární 45x45</t>
  </si>
  <si>
    <t>1946472096</t>
  </si>
  <si>
    <t>PVLKYTRAUU01</t>
  </si>
  <si>
    <t>Keystone AUDIO 1x JACK</t>
  </si>
  <si>
    <t>696658125</t>
  </si>
  <si>
    <t>950096056</t>
  </si>
  <si>
    <t>-1015282223</t>
  </si>
  <si>
    <t>741-SLR-AU02</t>
  </si>
  <si>
    <t>Zásuvka AUDIO - 2x JACK  polozapuštěná</t>
  </si>
  <si>
    <t>-887828493</t>
  </si>
  <si>
    <t>1233935339</t>
  </si>
  <si>
    <t>-440467060</t>
  </si>
  <si>
    <t>PVLKYTRAUU02</t>
  </si>
  <si>
    <t>Keystone AUDIO 2x JACK</t>
  </si>
  <si>
    <t>1284157374</t>
  </si>
  <si>
    <t>333540907</t>
  </si>
  <si>
    <t>1031330964</t>
  </si>
  <si>
    <t>741-SLR-HD05</t>
  </si>
  <si>
    <t>Zásuvka HDMI polozapuštěná</t>
  </si>
  <si>
    <t>321770179</t>
  </si>
  <si>
    <t>-348832620</t>
  </si>
  <si>
    <t>PVLHDMIMODU</t>
  </si>
  <si>
    <t>HDMI Zásuvka modulární</t>
  </si>
  <si>
    <t>-141507249</t>
  </si>
  <si>
    <t>PVLKYTRHDNMI</t>
  </si>
  <si>
    <t>Keystone HDMI</t>
  </si>
  <si>
    <t>-708590228</t>
  </si>
  <si>
    <t>-93561492</t>
  </si>
  <si>
    <t>859966851</t>
  </si>
  <si>
    <t>PRL7161204-01-SLH3</t>
  </si>
  <si>
    <t>PSM7161204-01-SLVH3</t>
  </si>
  <si>
    <t>22-M-SKS-RC10</t>
  </si>
  <si>
    <t>Rozváděč datový, stojanový, 600x600x900</t>
  </si>
  <si>
    <t>220450007</t>
  </si>
  <si>
    <t>Montáž datové skříně rack</t>
  </si>
  <si>
    <t>-992647519</t>
  </si>
  <si>
    <t>-390816296</t>
  </si>
  <si>
    <t>PVL7161204-SB1-RD01</t>
  </si>
  <si>
    <t>Sada podružného a spojovacího materiálu, označení, popisy, výstražné tabulky a ostatní příslušenství k datovému rozváděči</t>
  </si>
  <si>
    <t>1412194094</t>
  </si>
  <si>
    <t>STNGETROEGSJ</t>
  </si>
  <si>
    <t>Datový rozváděč stojanový, 42U, 600x800x2055 mm (šířka x hloubka x výška), přední uzamykatelné skleněné dveře, dvě odnimatelné bočnice a zadní plné uzamykatelné dveře</t>
  </si>
  <si>
    <t>496970832</t>
  </si>
  <si>
    <t>STNART04273</t>
  </si>
  <si>
    <t>19" napájecí panel, 6x230V, vypínač, přepěťová ochrana</t>
  </si>
  <si>
    <t>-1400838115</t>
  </si>
  <si>
    <t>STNART01593</t>
  </si>
  <si>
    <t>19"polička s perforací, 550 mm, boční úchyt</t>
  </si>
  <si>
    <t>444646553</t>
  </si>
  <si>
    <t xml:space="preserve">PVLKDUEB </t>
  </si>
  <si>
    <t>Ventilační jednotka, 4 ventilátory, 600 x 800</t>
  </si>
  <si>
    <t>-1757861496</t>
  </si>
  <si>
    <t>317</t>
  </si>
  <si>
    <t>STNART04665</t>
  </si>
  <si>
    <t>Vyvazovací plastová lišta, délka 142 cm</t>
  </si>
  <si>
    <t>-972569370</t>
  </si>
  <si>
    <t>PVLKDNEZZDN</t>
  </si>
  <si>
    <t>Patch panel 1U, 24 port CAT 6, s vyvazovací lištou</t>
  </si>
  <si>
    <t>755501153</t>
  </si>
  <si>
    <t>PVLKDNEJJX44</t>
  </si>
  <si>
    <t>Propojovací Patch kabel 1m, CAT6</t>
  </si>
  <si>
    <t>-707390493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</si>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</sst>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0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28" xfId="0" applyFont="1" applyBorder="1" applyAlignment="1" applyProtection="1">
      <alignment horizontal="center" vertical="center"/>
      <protection locked="0"/>
    </xf>
    <xf numFmtId="49" fontId="33" fillId="0" borderId="28" xfId="0" applyNumberFormat="1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167" fontId="33" fillId="0" borderId="28" xfId="0" applyNumberFormat="1" applyFont="1" applyBorder="1" applyAlignment="1" applyProtection="1">
      <alignment vertical="center"/>
      <protection locked="0"/>
    </xf>
    <xf numFmtId="4" fontId="33" fillId="5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5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3" fillId="4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3" borderId="0" xfId="1" applyFont="1" applyFill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>
      <pane ySplit="1" topLeftCell="A35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83" t="s">
        <v>8</v>
      </c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311" t="s">
        <v>17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25"/>
      <c r="AQ5" s="27"/>
      <c r="BE5" s="309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313" t="s">
        <v>20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25"/>
      <c r="AQ6" s="27"/>
      <c r="BE6" s="310"/>
      <c r="BS6" s="20" t="s">
        <v>21</v>
      </c>
    </row>
    <row r="7" spans="1:74" ht="14.45" customHeight="1">
      <c r="B7" s="24"/>
      <c r="C7" s="25"/>
      <c r="D7" s="33" t="s">
        <v>22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23</v>
      </c>
      <c r="AL7" s="25"/>
      <c r="AM7" s="25"/>
      <c r="AN7" s="31" t="s">
        <v>5</v>
      </c>
      <c r="AO7" s="25"/>
      <c r="AP7" s="25"/>
      <c r="AQ7" s="27"/>
      <c r="BE7" s="310"/>
      <c r="BS7" s="20" t="s">
        <v>24</v>
      </c>
    </row>
    <row r="8" spans="1:74" ht="14.45" customHeight="1">
      <c r="B8" s="24"/>
      <c r="C8" s="25"/>
      <c r="D8" s="33" t="s">
        <v>25</v>
      </c>
      <c r="E8" s="25"/>
      <c r="F8" s="25"/>
      <c r="G8" s="25"/>
      <c r="H8" s="25"/>
      <c r="I8" s="25"/>
      <c r="J8" s="25"/>
      <c r="K8" s="31" t="s">
        <v>26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27</v>
      </c>
      <c r="AL8" s="25"/>
      <c r="AM8" s="25"/>
      <c r="AN8" s="34" t="s">
        <v>28</v>
      </c>
      <c r="AO8" s="25"/>
      <c r="AP8" s="25"/>
      <c r="AQ8" s="27"/>
      <c r="BE8" s="310"/>
      <c r="BS8" s="20" t="s">
        <v>29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10"/>
      <c r="BS9" s="20" t="s">
        <v>30</v>
      </c>
    </row>
    <row r="10" spans="1:74" ht="14.45" customHeight="1">
      <c r="B10" s="24"/>
      <c r="C10" s="25"/>
      <c r="D10" s="33" t="s">
        <v>31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32</v>
      </c>
      <c r="AL10" s="25"/>
      <c r="AM10" s="25"/>
      <c r="AN10" s="31" t="s">
        <v>5</v>
      </c>
      <c r="AO10" s="25"/>
      <c r="AP10" s="25"/>
      <c r="AQ10" s="27"/>
      <c r="BE10" s="310"/>
      <c r="BS10" s="20" t="s">
        <v>21</v>
      </c>
    </row>
    <row r="11" spans="1:74" ht="18.399999999999999" customHeight="1">
      <c r="B11" s="24"/>
      <c r="C11" s="25"/>
      <c r="D11" s="25"/>
      <c r="E11" s="31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34</v>
      </c>
      <c r="AL11" s="25"/>
      <c r="AM11" s="25"/>
      <c r="AN11" s="31" t="s">
        <v>5</v>
      </c>
      <c r="AO11" s="25"/>
      <c r="AP11" s="25"/>
      <c r="AQ11" s="27"/>
      <c r="BE11" s="310"/>
      <c r="BS11" s="20" t="s">
        <v>21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10"/>
      <c r="BS12" s="20" t="s">
        <v>21</v>
      </c>
    </row>
    <row r="13" spans="1:74" ht="14.45" customHeight="1">
      <c r="B13" s="24"/>
      <c r="C13" s="25"/>
      <c r="D13" s="33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32</v>
      </c>
      <c r="AL13" s="25"/>
      <c r="AM13" s="25"/>
      <c r="AN13" s="35" t="s">
        <v>36</v>
      </c>
      <c r="AO13" s="25"/>
      <c r="AP13" s="25"/>
      <c r="AQ13" s="27"/>
      <c r="BE13" s="310"/>
      <c r="BS13" s="20" t="s">
        <v>21</v>
      </c>
    </row>
    <row r="14" spans="1:74" ht="15">
      <c r="B14" s="24"/>
      <c r="C14" s="25"/>
      <c r="D14" s="25"/>
      <c r="E14" s="314" t="s">
        <v>36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3" t="s">
        <v>34</v>
      </c>
      <c r="AL14" s="25"/>
      <c r="AM14" s="25"/>
      <c r="AN14" s="35" t="s">
        <v>36</v>
      </c>
      <c r="AO14" s="25"/>
      <c r="AP14" s="25"/>
      <c r="AQ14" s="27"/>
      <c r="BE14" s="310"/>
      <c r="BS14" s="20" t="s">
        <v>21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10"/>
      <c r="BS15" s="20" t="s">
        <v>6</v>
      </c>
    </row>
    <row r="16" spans="1:74" ht="14.45" customHeight="1">
      <c r="B16" s="24"/>
      <c r="C16" s="25"/>
      <c r="D16" s="33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32</v>
      </c>
      <c r="AL16" s="25"/>
      <c r="AM16" s="25"/>
      <c r="AN16" s="31" t="s">
        <v>5</v>
      </c>
      <c r="AO16" s="25"/>
      <c r="AP16" s="25"/>
      <c r="AQ16" s="27"/>
      <c r="BE16" s="310"/>
      <c r="BS16" s="20" t="s">
        <v>6</v>
      </c>
    </row>
    <row r="17" spans="2:71" ht="18.399999999999999" customHeight="1">
      <c r="B17" s="24"/>
      <c r="C17" s="25"/>
      <c r="D17" s="25"/>
      <c r="E17" s="31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34</v>
      </c>
      <c r="AL17" s="25"/>
      <c r="AM17" s="25"/>
      <c r="AN17" s="31" t="s">
        <v>5</v>
      </c>
      <c r="AO17" s="25"/>
      <c r="AP17" s="25"/>
      <c r="AQ17" s="27"/>
      <c r="BE17" s="310"/>
      <c r="BS17" s="20" t="s">
        <v>38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10"/>
      <c r="BS18" s="20" t="s">
        <v>9</v>
      </c>
    </row>
    <row r="19" spans="2:71" ht="14.45" customHeight="1">
      <c r="B19" s="24"/>
      <c r="C19" s="25"/>
      <c r="D19" s="33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10"/>
      <c r="BS19" s="20" t="s">
        <v>9</v>
      </c>
    </row>
    <row r="20" spans="2:71" ht="16.5" customHeight="1">
      <c r="B20" s="24"/>
      <c r="C20" s="25"/>
      <c r="D20" s="25"/>
      <c r="E20" s="316" t="s">
        <v>5</v>
      </c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6"/>
      <c r="AN20" s="316"/>
      <c r="AO20" s="25"/>
      <c r="AP20" s="25"/>
      <c r="AQ20" s="27"/>
      <c r="BE20" s="310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10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310"/>
    </row>
    <row r="23" spans="2:71" s="1" customFormat="1" ht="25.9" customHeight="1">
      <c r="B23" s="37"/>
      <c r="C23" s="38"/>
      <c r="D23" s="39" t="s">
        <v>40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17">
        <f>ROUND(AG51,2)</f>
        <v>0</v>
      </c>
      <c r="AL23" s="318"/>
      <c r="AM23" s="318"/>
      <c r="AN23" s="318"/>
      <c r="AO23" s="318"/>
      <c r="AP23" s="38"/>
      <c r="AQ23" s="41"/>
      <c r="BE23" s="310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310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19" t="s">
        <v>41</v>
      </c>
      <c r="M25" s="319"/>
      <c r="N25" s="319"/>
      <c r="O25" s="319"/>
      <c r="P25" s="38"/>
      <c r="Q25" s="38"/>
      <c r="R25" s="38"/>
      <c r="S25" s="38"/>
      <c r="T25" s="38"/>
      <c r="U25" s="38"/>
      <c r="V25" s="38"/>
      <c r="W25" s="319" t="s">
        <v>42</v>
      </c>
      <c r="X25" s="319"/>
      <c r="Y25" s="319"/>
      <c r="Z25" s="319"/>
      <c r="AA25" s="319"/>
      <c r="AB25" s="319"/>
      <c r="AC25" s="319"/>
      <c r="AD25" s="319"/>
      <c r="AE25" s="319"/>
      <c r="AF25" s="38"/>
      <c r="AG25" s="38"/>
      <c r="AH25" s="38"/>
      <c r="AI25" s="38"/>
      <c r="AJ25" s="38"/>
      <c r="AK25" s="319" t="s">
        <v>43</v>
      </c>
      <c r="AL25" s="319"/>
      <c r="AM25" s="319"/>
      <c r="AN25" s="319"/>
      <c r="AO25" s="319"/>
      <c r="AP25" s="38"/>
      <c r="AQ25" s="41"/>
      <c r="BE25" s="310"/>
    </row>
    <row r="26" spans="2:71" s="2" customFormat="1" ht="14.45" customHeight="1">
      <c r="B26" s="43"/>
      <c r="C26" s="44"/>
      <c r="D26" s="45" t="s">
        <v>44</v>
      </c>
      <c r="E26" s="44"/>
      <c r="F26" s="45" t="s">
        <v>45</v>
      </c>
      <c r="G26" s="44"/>
      <c r="H26" s="44"/>
      <c r="I26" s="44"/>
      <c r="J26" s="44"/>
      <c r="K26" s="44"/>
      <c r="L26" s="302">
        <v>0.21</v>
      </c>
      <c r="M26" s="303"/>
      <c r="N26" s="303"/>
      <c r="O26" s="303"/>
      <c r="P26" s="44"/>
      <c r="Q26" s="44"/>
      <c r="R26" s="44"/>
      <c r="S26" s="44"/>
      <c r="T26" s="44"/>
      <c r="U26" s="44"/>
      <c r="V26" s="44"/>
      <c r="W26" s="304">
        <f>ROUND(AZ51,2)</f>
        <v>0</v>
      </c>
      <c r="X26" s="303"/>
      <c r="Y26" s="303"/>
      <c r="Z26" s="303"/>
      <c r="AA26" s="303"/>
      <c r="AB26" s="303"/>
      <c r="AC26" s="303"/>
      <c r="AD26" s="303"/>
      <c r="AE26" s="303"/>
      <c r="AF26" s="44"/>
      <c r="AG26" s="44"/>
      <c r="AH26" s="44"/>
      <c r="AI26" s="44"/>
      <c r="AJ26" s="44"/>
      <c r="AK26" s="304">
        <f>ROUND(AV51,2)</f>
        <v>0</v>
      </c>
      <c r="AL26" s="303"/>
      <c r="AM26" s="303"/>
      <c r="AN26" s="303"/>
      <c r="AO26" s="303"/>
      <c r="AP26" s="44"/>
      <c r="AQ26" s="46"/>
      <c r="BE26" s="310"/>
    </row>
    <row r="27" spans="2:71" s="2" customFormat="1" ht="14.45" customHeight="1">
      <c r="B27" s="43"/>
      <c r="C27" s="44"/>
      <c r="D27" s="44"/>
      <c r="E27" s="44"/>
      <c r="F27" s="45" t="s">
        <v>46</v>
      </c>
      <c r="G27" s="44"/>
      <c r="H27" s="44"/>
      <c r="I27" s="44"/>
      <c r="J27" s="44"/>
      <c r="K27" s="44"/>
      <c r="L27" s="302">
        <v>0.15</v>
      </c>
      <c r="M27" s="303"/>
      <c r="N27" s="303"/>
      <c r="O27" s="303"/>
      <c r="P27" s="44"/>
      <c r="Q27" s="44"/>
      <c r="R27" s="44"/>
      <c r="S27" s="44"/>
      <c r="T27" s="44"/>
      <c r="U27" s="44"/>
      <c r="V27" s="44"/>
      <c r="W27" s="304">
        <f>ROUND(BA51,2)</f>
        <v>0</v>
      </c>
      <c r="X27" s="303"/>
      <c r="Y27" s="303"/>
      <c r="Z27" s="303"/>
      <c r="AA27" s="303"/>
      <c r="AB27" s="303"/>
      <c r="AC27" s="303"/>
      <c r="AD27" s="303"/>
      <c r="AE27" s="303"/>
      <c r="AF27" s="44"/>
      <c r="AG27" s="44"/>
      <c r="AH27" s="44"/>
      <c r="AI27" s="44"/>
      <c r="AJ27" s="44"/>
      <c r="AK27" s="304">
        <f>ROUND(AW51,2)</f>
        <v>0</v>
      </c>
      <c r="AL27" s="303"/>
      <c r="AM27" s="303"/>
      <c r="AN27" s="303"/>
      <c r="AO27" s="303"/>
      <c r="AP27" s="44"/>
      <c r="AQ27" s="46"/>
      <c r="BE27" s="310"/>
    </row>
    <row r="28" spans="2:71" s="2" customFormat="1" ht="14.45" hidden="1" customHeight="1">
      <c r="B28" s="43"/>
      <c r="C28" s="44"/>
      <c r="D28" s="44"/>
      <c r="E28" s="44"/>
      <c r="F28" s="45" t="s">
        <v>47</v>
      </c>
      <c r="G28" s="44"/>
      <c r="H28" s="44"/>
      <c r="I28" s="44"/>
      <c r="J28" s="44"/>
      <c r="K28" s="44"/>
      <c r="L28" s="302">
        <v>0.21</v>
      </c>
      <c r="M28" s="303"/>
      <c r="N28" s="303"/>
      <c r="O28" s="303"/>
      <c r="P28" s="44"/>
      <c r="Q28" s="44"/>
      <c r="R28" s="44"/>
      <c r="S28" s="44"/>
      <c r="T28" s="44"/>
      <c r="U28" s="44"/>
      <c r="V28" s="44"/>
      <c r="W28" s="304">
        <f>ROUND(BB51,2)</f>
        <v>0</v>
      </c>
      <c r="X28" s="303"/>
      <c r="Y28" s="303"/>
      <c r="Z28" s="303"/>
      <c r="AA28" s="303"/>
      <c r="AB28" s="303"/>
      <c r="AC28" s="303"/>
      <c r="AD28" s="303"/>
      <c r="AE28" s="303"/>
      <c r="AF28" s="44"/>
      <c r="AG28" s="44"/>
      <c r="AH28" s="44"/>
      <c r="AI28" s="44"/>
      <c r="AJ28" s="44"/>
      <c r="AK28" s="304">
        <v>0</v>
      </c>
      <c r="AL28" s="303"/>
      <c r="AM28" s="303"/>
      <c r="AN28" s="303"/>
      <c r="AO28" s="303"/>
      <c r="AP28" s="44"/>
      <c r="AQ28" s="46"/>
      <c r="BE28" s="310"/>
    </row>
    <row r="29" spans="2:71" s="2" customFormat="1" ht="14.45" hidden="1" customHeight="1">
      <c r="B29" s="43"/>
      <c r="C29" s="44"/>
      <c r="D29" s="44"/>
      <c r="E29" s="44"/>
      <c r="F29" s="45" t="s">
        <v>48</v>
      </c>
      <c r="G29" s="44"/>
      <c r="H29" s="44"/>
      <c r="I29" s="44"/>
      <c r="J29" s="44"/>
      <c r="K29" s="44"/>
      <c r="L29" s="302">
        <v>0.15</v>
      </c>
      <c r="M29" s="303"/>
      <c r="N29" s="303"/>
      <c r="O29" s="303"/>
      <c r="P29" s="44"/>
      <c r="Q29" s="44"/>
      <c r="R29" s="44"/>
      <c r="S29" s="44"/>
      <c r="T29" s="44"/>
      <c r="U29" s="44"/>
      <c r="V29" s="44"/>
      <c r="W29" s="304">
        <f>ROUND(BC51,2)</f>
        <v>0</v>
      </c>
      <c r="X29" s="303"/>
      <c r="Y29" s="303"/>
      <c r="Z29" s="303"/>
      <c r="AA29" s="303"/>
      <c r="AB29" s="303"/>
      <c r="AC29" s="303"/>
      <c r="AD29" s="303"/>
      <c r="AE29" s="303"/>
      <c r="AF29" s="44"/>
      <c r="AG29" s="44"/>
      <c r="AH29" s="44"/>
      <c r="AI29" s="44"/>
      <c r="AJ29" s="44"/>
      <c r="AK29" s="304">
        <v>0</v>
      </c>
      <c r="AL29" s="303"/>
      <c r="AM29" s="303"/>
      <c r="AN29" s="303"/>
      <c r="AO29" s="303"/>
      <c r="AP29" s="44"/>
      <c r="AQ29" s="46"/>
      <c r="BE29" s="310"/>
    </row>
    <row r="30" spans="2:71" s="2" customFormat="1" ht="14.45" hidden="1" customHeight="1">
      <c r="B30" s="43"/>
      <c r="C30" s="44"/>
      <c r="D30" s="44"/>
      <c r="E30" s="44"/>
      <c r="F30" s="45" t="s">
        <v>49</v>
      </c>
      <c r="G30" s="44"/>
      <c r="H30" s="44"/>
      <c r="I30" s="44"/>
      <c r="J30" s="44"/>
      <c r="K30" s="44"/>
      <c r="L30" s="302">
        <v>0</v>
      </c>
      <c r="M30" s="303"/>
      <c r="N30" s="303"/>
      <c r="O30" s="303"/>
      <c r="P30" s="44"/>
      <c r="Q30" s="44"/>
      <c r="R30" s="44"/>
      <c r="S30" s="44"/>
      <c r="T30" s="44"/>
      <c r="U30" s="44"/>
      <c r="V30" s="44"/>
      <c r="W30" s="304">
        <f>ROUND(BD51,2)</f>
        <v>0</v>
      </c>
      <c r="X30" s="303"/>
      <c r="Y30" s="303"/>
      <c r="Z30" s="303"/>
      <c r="AA30" s="303"/>
      <c r="AB30" s="303"/>
      <c r="AC30" s="303"/>
      <c r="AD30" s="303"/>
      <c r="AE30" s="303"/>
      <c r="AF30" s="44"/>
      <c r="AG30" s="44"/>
      <c r="AH30" s="44"/>
      <c r="AI30" s="44"/>
      <c r="AJ30" s="44"/>
      <c r="AK30" s="304">
        <v>0</v>
      </c>
      <c r="AL30" s="303"/>
      <c r="AM30" s="303"/>
      <c r="AN30" s="303"/>
      <c r="AO30" s="303"/>
      <c r="AP30" s="44"/>
      <c r="AQ30" s="46"/>
      <c r="BE30" s="310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310"/>
    </row>
    <row r="32" spans="2:71" s="1" customFormat="1" ht="25.9" customHeight="1">
      <c r="B32" s="37"/>
      <c r="C32" s="47"/>
      <c r="D32" s="48" t="s">
        <v>50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51</v>
      </c>
      <c r="U32" s="49"/>
      <c r="V32" s="49"/>
      <c r="W32" s="49"/>
      <c r="X32" s="305" t="s">
        <v>52</v>
      </c>
      <c r="Y32" s="306"/>
      <c r="Z32" s="306"/>
      <c r="AA32" s="306"/>
      <c r="AB32" s="306"/>
      <c r="AC32" s="49"/>
      <c r="AD32" s="49"/>
      <c r="AE32" s="49"/>
      <c r="AF32" s="49"/>
      <c r="AG32" s="49"/>
      <c r="AH32" s="49"/>
      <c r="AI32" s="49"/>
      <c r="AJ32" s="49"/>
      <c r="AK32" s="307">
        <f>SUM(AK23:AK30)</f>
        <v>0</v>
      </c>
      <c r="AL32" s="306"/>
      <c r="AM32" s="306"/>
      <c r="AN32" s="306"/>
      <c r="AO32" s="308"/>
      <c r="AP32" s="47"/>
      <c r="AQ32" s="51"/>
      <c r="BE32" s="310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53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7161204</v>
      </c>
      <c r="AR41" s="58"/>
    </row>
    <row r="42" spans="2:56" s="4" customFormat="1" ht="36.950000000000003" customHeight="1">
      <c r="B42" s="60"/>
      <c r="C42" s="61" t="s">
        <v>19</v>
      </c>
      <c r="L42" s="290" t="str">
        <f>K6</f>
        <v>Stavební úpravy v budově Základní školy v Olšanech spojené s nástavbou 3.NP vč. nové střešní konstrukce a s přístavbou..</v>
      </c>
      <c r="M42" s="291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1"/>
      <c r="Y42" s="291"/>
      <c r="Z42" s="291"/>
      <c r="AA42" s="291"/>
      <c r="AB42" s="291"/>
      <c r="AC42" s="291"/>
      <c r="AD42" s="291"/>
      <c r="AE42" s="291"/>
      <c r="AF42" s="291"/>
      <c r="AG42" s="291"/>
      <c r="AH42" s="291"/>
      <c r="AI42" s="291"/>
      <c r="AJ42" s="291"/>
      <c r="AK42" s="291"/>
      <c r="AL42" s="291"/>
      <c r="AM42" s="291"/>
      <c r="AN42" s="291"/>
      <c r="AO42" s="291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25</v>
      </c>
      <c r="L44" s="62" t="str">
        <f>IF(K8="","",K8)</f>
        <v>Olšany</v>
      </c>
      <c r="AI44" s="59" t="s">
        <v>27</v>
      </c>
      <c r="AM44" s="292" t="str">
        <f>IF(AN8= "","",AN8)</f>
        <v>4.6.2018</v>
      </c>
      <c r="AN44" s="292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31</v>
      </c>
      <c r="L46" s="3" t="str">
        <f>IF(E11= "","",E11)</f>
        <v xml:space="preserve"> </v>
      </c>
      <c r="AI46" s="59" t="s">
        <v>37</v>
      </c>
      <c r="AM46" s="293" t="str">
        <f>IF(E17="","",E17)</f>
        <v xml:space="preserve"> </v>
      </c>
      <c r="AN46" s="293"/>
      <c r="AO46" s="293"/>
      <c r="AP46" s="293"/>
      <c r="AR46" s="37"/>
      <c r="AS46" s="294" t="s">
        <v>54</v>
      </c>
      <c r="AT46" s="295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35</v>
      </c>
      <c r="L47" s="3" t="str">
        <f>IF(E14= "Vyplň údaj","",E14)</f>
        <v/>
      </c>
      <c r="AR47" s="37"/>
      <c r="AS47" s="296"/>
      <c r="AT47" s="297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96"/>
      <c r="AT48" s="297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98" t="s">
        <v>55</v>
      </c>
      <c r="D49" s="299"/>
      <c r="E49" s="299"/>
      <c r="F49" s="299"/>
      <c r="G49" s="299"/>
      <c r="H49" s="67"/>
      <c r="I49" s="300" t="s">
        <v>56</v>
      </c>
      <c r="J49" s="299"/>
      <c r="K49" s="299"/>
      <c r="L49" s="299"/>
      <c r="M49" s="299"/>
      <c r="N49" s="299"/>
      <c r="O49" s="299"/>
      <c r="P49" s="299"/>
      <c r="Q49" s="299"/>
      <c r="R49" s="299"/>
      <c r="S49" s="299"/>
      <c r="T49" s="299"/>
      <c r="U49" s="299"/>
      <c r="V49" s="299"/>
      <c r="W49" s="299"/>
      <c r="X49" s="299"/>
      <c r="Y49" s="299"/>
      <c r="Z49" s="299"/>
      <c r="AA49" s="299"/>
      <c r="AB49" s="299"/>
      <c r="AC49" s="299"/>
      <c r="AD49" s="299"/>
      <c r="AE49" s="299"/>
      <c r="AF49" s="299"/>
      <c r="AG49" s="301" t="s">
        <v>57</v>
      </c>
      <c r="AH49" s="299"/>
      <c r="AI49" s="299"/>
      <c r="AJ49" s="299"/>
      <c r="AK49" s="299"/>
      <c r="AL49" s="299"/>
      <c r="AM49" s="299"/>
      <c r="AN49" s="300" t="s">
        <v>58</v>
      </c>
      <c r="AO49" s="299"/>
      <c r="AP49" s="299"/>
      <c r="AQ49" s="68" t="s">
        <v>59</v>
      </c>
      <c r="AR49" s="37"/>
      <c r="AS49" s="69" t="s">
        <v>60</v>
      </c>
      <c r="AT49" s="70" t="s">
        <v>61</v>
      </c>
      <c r="AU49" s="70" t="s">
        <v>62</v>
      </c>
      <c r="AV49" s="70" t="s">
        <v>63</v>
      </c>
      <c r="AW49" s="70" t="s">
        <v>64</v>
      </c>
      <c r="AX49" s="70" t="s">
        <v>65</v>
      </c>
      <c r="AY49" s="70" t="s">
        <v>66</v>
      </c>
      <c r="AZ49" s="70" t="s">
        <v>67</v>
      </c>
      <c r="BA49" s="70" t="s">
        <v>68</v>
      </c>
      <c r="BB49" s="70" t="s">
        <v>69</v>
      </c>
      <c r="BC49" s="70" t="s">
        <v>70</v>
      </c>
      <c r="BD49" s="71" t="s">
        <v>71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72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88">
        <f>ROUND(SUM(AG52:AG60),2)</f>
        <v>0</v>
      </c>
      <c r="AH51" s="288"/>
      <c r="AI51" s="288"/>
      <c r="AJ51" s="288"/>
      <c r="AK51" s="288"/>
      <c r="AL51" s="288"/>
      <c r="AM51" s="288"/>
      <c r="AN51" s="289">
        <f t="shared" ref="AN51:AN60" si="0">SUM(AG51,AT51)</f>
        <v>0</v>
      </c>
      <c r="AO51" s="289"/>
      <c r="AP51" s="289"/>
      <c r="AQ51" s="75" t="s">
        <v>5</v>
      </c>
      <c r="AR51" s="60"/>
      <c r="AS51" s="76">
        <f>ROUND(SUM(AS52:AS60),2)</f>
        <v>0</v>
      </c>
      <c r="AT51" s="77">
        <f t="shared" ref="AT51:AT60" si="1">ROUND(SUM(AV51:AW51),2)</f>
        <v>0</v>
      </c>
      <c r="AU51" s="78">
        <f>ROUND(SUM(AU52:AU60),5)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ROUND(SUM(AZ52:AZ60),2)</f>
        <v>0</v>
      </c>
      <c r="BA51" s="77">
        <f>ROUND(SUM(BA52:BA60),2)</f>
        <v>0</v>
      </c>
      <c r="BB51" s="77">
        <f>ROUND(SUM(BB52:BB60),2)</f>
        <v>0</v>
      </c>
      <c r="BC51" s="77">
        <f>ROUND(SUM(BC52:BC60),2)</f>
        <v>0</v>
      </c>
      <c r="BD51" s="79">
        <f>ROUND(SUM(BD52:BD60),2)</f>
        <v>0</v>
      </c>
      <c r="BS51" s="61" t="s">
        <v>73</v>
      </c>
      <c r="BT51" s="61" t="s">
        <v>74</v>
      </c>
      <c r="BU51" s="80" t="s">
        <v>75</v>
      </c>
      <c r="BV51" s="61" t="s">
        <v>76</v>
      </c>
      <c r="BW51" s="61" t="s">
        <v>7</v>
      </c>
      <c r="BX51" s="61" t="s">
        <v>77</v>
      </c>
      <c r="CL51" s="61" t="s">
        <v>5</v>
      </c>
    </row>
    <row r="52" spans="1:91" s="5" customFormat="1" ht="31.5" customHeight="1">
      <c r="A52" s="81" t="s">
        <v>78</v>
      </c>
      <c r="B52" s="82"/>
      <c r="C52" s="83"/>
      <c r="D52" s="287" t="s">
        <v>79</v>
      </c>
      <c r="E52" s="287"/>
      <c r="F52" s="287"/>
      <c r="G52" s="287"/>
      <c r="H52" s="287"/>
      <c r="I52" s="84"/>
      <c r="J52" s="287" t="s">
        <v>80</v>
      </c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5">
        <f>'G01 - Zařízení silnoproud...'!J27</f>
        <v>0</v>
      </c>
      <c r="AH52" s="286"/>
      <c r="AI52" s="286"/>
      <c r="AJ52" s="286"/>
      <c r="AK52" s="286"/>
      <c r="AL52" s="286"/>
      <c r="AM52" s="286"/>
      <c r="AN52" s="285">
        <f t="shared" si="0"/>
        <v>0</v>
      </c>
      <c r="AO52" s="286"/>
      <c r="AP52" s="286"/>
      <c r="AQ52" s="85" t="s">
        <v>81</v>
      </c>
      <c r="AR52" s="82"/>
      <c r="AS52" s="86">
        <v>0</v>
      </c>
      <c r="AT52" s="87">
        <f t="shared" si="1"/>
        <v>0</v>
      </c>
      <c r="AU52" s="88">
        <f>'G01 - Zařízení silnoproud...'!P119</f>
        <v>0</v>
      </c>
      <c r="AV52" s="87">
        <f>'G01 - Zařízení silnoproud...'!J30</f>
        <v>0</v>
      </c>
      <c r="AW52" s="87">
        <f>'G01 - Zařízení silnoproud...'!J31</f>
        <v>0</v>
      </c>
      <c r="AX52" s="87">
        <f>'G01 - Zařízení silnoproud...'!J32</f>
        <v>0</v>
      </c>
      <c r="AY52" s="87">
        <f>'G01 - Zařízení silnoproud...'!J33</f>
        <v>0</v>
      </c>
      <c r="AZ52" s="87">
        <f>'G01 - Zařízení silnoproud...'!F30</f>
        <v>0</v>
      </c>
      <c r="BA52" s="87">
        <f>'G01 - Zařízení silnoproud...'!F31</f>
        <v>0</v>
      </c>
      <c r="BB52" s="87">
        <f>'G01 - Zařízení silnoproud...'!F32</f>
        <v>0</v>
      </c>
      <c r="BC52" s="87">
        <f>'G01 - Zařízení silnoproud...'!F33</f>
        <v>0</v>
      </c>
      <c r="BD52" s="89">
        <f>'G01 - Zařízení silnoproud...'!F34</f>
        <v>0</v>
      </c>
      <c r="BT52" s="90" t="s">
        <v>24</v>
      </c>
      <c r="BV52" s="90" t="s">
        <v>76</v>
      </c>
      <c r="BW52" s="90" t="s">
        <v>82</v>
      </c>
      <c r="BX52" s="90" t="s">
        <v>7</v>
      </c>
      <c r="CL52" s="90" t="s">
        <v>5</v>
      </c>
      <c r="CM52" s="90" t="s">
        <v>83</v>
      </c>
    </row>
    <row r="53" spans="1:91" s="5" customFormat="1" ht="31.5" customHeight="1">
      <c r="A53" s="81" t="s">
        <v>78</v>
      </c>
      <c r="B53" s="82"/>
      <c r="C53" s="83"/>
      <c r="D53" s="287" t="s">
        <v>84</v>
      </c>
      <c r="E53" s="287"/>
      <c r="F53" s="287"/>
      <c r="G53" s="287"/>
      <c r="H53" s="287"/>
      <c r="I53" s="84"/>
      <c r="J53" s="287" t="s">
        <v>85</v>
      </c>
      <c r="K53" s="287"/>
      <c r="L53" s="287"/>
      <c r="M53" s="287"/>
      <c r="N53" s="287"/>
      <c r="O53" s="287"/>
      <c r="P53" s="287"/>
      <c r="Q53" s="287"/>
      <c r="R53" s="287"/>
      <c r="S53" s="287"/>
      <c r="T53" s="287"/>
      <c r="U53" s="287"/>
      <c r="V53" s="287"/>
      <c r="W53" s="287"/>
      <c r="X53" s="287"/>
      <c r="Y53" s="287"/>
      <c r="Z53" s="287"/>
      <c r="AA53" s="287"/>
      <c r="AB53" s="287"/>
      <c r="AC53" s="287"/>
      <c r="AD53" s="287"/>
      <c r="AE53" s="287"/>
      <c r="AF53" s="287"/>
      <c r="AG53" s="285">
        <f>'G11 - Zařízení silnoproud...'!J27</f>
        <v>0</v>
      </c>
      <c r="AH53" s="286"/>
      <c r="AI53" s="286"/>
      <c r="AJ53" s="286"/>
      <c r="AK53" s="286"/>
      <c r="AL53" s="286"/>
      <c r="AM53" s="286"/>
      <c r="AN53" s="285">
        <f t="shared" si="0"/>
        <v>0</v>
      </c>
      <c r="AO53" s="286"/>
      <c r="AP53" s="286"/>
      <c r="AQ53" s="85" t="s">
        <v>81</v>
      </c>
      <c r="AR53" s="82"/>
      <c r="AS53" s="86">
        <v>0</v>
      </c>
      <c r="AT53" s="87">
        <f t="shared" si="1"/>
        <v>0</v>
      </c>
      <c r="AU53" s="88">
        <f>'G11 - Zařízení silnoproud...'!P118</f>
        <v>0</v>
      </c>
      <c r="AV53" s="87">
        <f>'G11 - Zařízení silnoproud...'!J30</f>
        <v>0</v>
      </c>
      <c r="AW53" s="87">
        <f>'G11 - Zařízení silnoproud...'!J31</f>
        <v>0</v>
      </c>
      <c r="AX53" s="87">
        <f>'G11 - Zařízení silnoproud...'!J32</f>
        <v>0</v>
      </c>
      <c r="AY53" s="87">
        <f>'G11 - Zařízení silnoproud...'!J33</f>
        <v>0</v>
      </c>
      <c r="AZ53" s="87">
        <f>'G11 - Zařízení silnoproud...'!F30</f>
        <v>0</v>
      </c>
      <c r="BA53" s="87">
        <f>'G11 - Zařízení silnoproud...'!F31</f>
        <v>0</v>
      </c>
      <c r="BB53" s="87">
        <f>'G11 - Zařízení silnoproud...'!F32</f>
        <v>0</v>
      </c>
      <c r="BC53" s="87">
        <f>'G11 - Zařízení silnoproud...'!F33</f>
        <v>0</v>
      </c>
      <c r="BD53" s="89">
        <f>'G11 - Zařízení silnoproud...'!F34</f>
        <v>0</v>
      </c>
      <c r="BT53" s="90" t="s">
        <v>24</v>
      </c>
      <c r="BV53" s="90" t="s">
        <v>76</v>
      </c>
      <c r="BW53" s="90" t="s">
        <v>86</v>
      </c>
      <c r="BX53" s="90" t="s">
        <v>7</v>
      </c>
      <c r="CL53" s="90" t="s">
        <v>5</v>
      </c>
      <c r="CM53" s="90" t="s">
        <v>83</v>
      </c>
    </row>
    <row r="54" spans="1:91" s="5" customFormat="1" ht="31.5" customHeight="1">
      <c r="A54" s="81" t="s">
        <v>78</v>
      </c>
      <c r="B54" s="82"/>
      <c r="C54" s="83"/>
      <c r="D54" s="287" t="s">
        <v>87</v>
      </c>
      <c r="E54" s="287"/>
      <c r="F54" s="287"/>
      <c r="G54" s="287"/>
      <c r="H54" s="287"/>
      <c r="I54" s="84"/>
      <c r="J54" s="287" t="s">
        <v>88</v>
      </c>
      <c r="K54" s="287"/>
      <c r="L54" s="287"/>
      <c r="M54" s="287"/>
      <c r="N54" s="287"/>
      <c r="O54" s="287"/>
      <c r="P54" s="287"/>
      <c r="Q54" s="287"/>
      <c r="R54" s="287"/>
      <c r="S54" s="287"/>
      <c r="T54" s="287"/>
      <c r="U54" s="287"/>
      <c r="V54" s="287"/>
      <c r="W54" s="287"/>
      <c r="X54" s="287"/>
      <c r="Y54" s="287"/>
      <c r="Z54" s="287"/>
      <c r="AA54" s="287"/>
      <c r="AB54" s="287"/>
      <c r="AC54" s="287"/>
      <c r="AD54" s="287"/>
      <c r="AE54" s="287"/>
      <c r="AF54" s="287"/>
      <c r="AG54" s="285">
        <f>'G21 - Zařízení silnoproud...'!J27</f>
        <v>0</v>
      </c>
      <c r="AH54" s="286"/>
      <c r="AI54" s="286"/>
      <c r="AJ54" s="286"/>
      <c r="AK54" s="286"/>
      <c r="AL54" s="286"/>
      <c r="AM54" s="286"/>
      <c r="AN54" s="285">
        <f t="shared" si="0"/>
        <v>0</v>
      </c>
      <c r="AO54" s="286"/>
      <c r="AP54" s="286"/>
      <c r="AQ54" s="85" t="s">
        <v>81</v>
      </c>
      <c r="AR54" s="82"/>
      <c r="AS54" s="86">
        <v>0</v>
      </c>
      <c r="AT54" s="87">
        <f t="shared" si="1"/>
        <v>0</v>
      </c>
      <c r="AU54" s="88">
        <f>'G21 - Zařízení silnoproud...'!P113</f>
        <v>0</v>
      </c>
      <c r="AV54" s="87">
        <f>'G21 - Zařízení silnoproud...'!J30</f>
        <v>0</v>
      </c>
      <c r="AW54" s="87">
        <f>'G21 - Zařízení silnoproud...'!J31</f>
        <v>0</v>
      </c>
      <c r="AX54" s="87">
        <f>'G21 - Zařízení silnoproud...'!J32</f>
        <v>0</v>
      </c>
      <c r="AY54" s="87">
        <f>'G21 - Zařízení silnoproud...'!J33</f>
        <v>0</v>
      </c>
      <c r="AZ54" s="87">
        <f>'G21 - Zařízení silnoproud...'!F30</f>
        <v>0</v>
      </c>
      <c r="BA54" s="87">
        <f>'G21 - Zařízení silnoproud...'!F31</f>
        <v>0</v>
      </c>
      <c r="BB54" s="87">
        <f>'G21 - Zařízení silnoproud...'!F32</f>
        <v>0</v>
      </c>
      <c r="BC54" s="87">
        <f>'G21 - Zařízení silnoproud...'!F33</f>
        <v>0</v>
      </c>
      <c r="BD54" s="89">
        <f>'G21 - Zařízení silnoproud...'!F34</f>
        <v>0</v>
      </c>
      <c r="BT54" s="90" t="s">
        <v>24</v>
      </c>
      <c r="BV54" s="90" t="s">
        <v>76</v>
      </c>
      <c r="BW54" s="90" t="s">
        <v>89</v>
      </c>
      <c r="BX54" s="90" t="s">
        <v>7</v>
      </c>
      <c r="CL54" s="90" t="s">
        <v>5</v>
      </c>
      <c r="CM54" s="90" t="s">
        <v>83</v>
      </c>
    </row>
    <row r="55" spans="1:91" s="5" customFormat="1" ht="31.5" customHeight="1">
      <c r="A55" s="81" t="s">
        <v>78</v>
      </c>
      <c r="B55" s="82"/>
      <c r="C55" s="83"/>
      <c r="D55" s="287" t="s">
        <v>90</v>
      </c>
      <c r="E55" s="287"/>
      <c r="F55" s="287"/>
      <c r="G55" s="287"/>
      <c r="H55" s="287"/>
      <c r="I55" s="84"/>
      <c r="J55" s="287" t="s">
        <v>91</v>
      </c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5">
        <f>'G31 - Zařízení silnoproud...'!J27</f>
        <v>0</v>
      </c>
      <c r="AH55" s="286"/>
      <c r="AI55" s="286"/>
      <c r="AJ55" s="286"/>
      <c r="AK55" s="286"/>
      <c r="AL55" s="286"/>
      <c r="AM55" s="286"/>
      <c r="AN55" s="285">
        <f t="shared" si="0"/>
        <v>0</v>
      </c>
      <c r="AO55" s="286"/>
      <c r="AP55" s="286"/>
      <c r="AQ55" s="85" t="s">
        <v>81</v>
      </c>
      <c r="AR55" s="82"/>
      <c r="AS55" s="86">
        <v>0</v>
      </c>
      <c r="AT55" s="87">
        <f t="shared" si="1"/>
        <v>0</v>
      </c>
      <c r="AU55" s="88">
        <f>'G31 - Zařízení silnoproud...'!P123</f>
        <v>0</v>
      </c>
      <c r="AV55" s="87">
        <f>'G31 - Zařízení silnoproud...'!J30</f>
        <v>0</v>
      </c>
      <c r="AW55" s="87">
        <f>'G31 - Zařízení silnoproud...'!J31</f>
        <v>0</v>
      </c>
      <c r="AX55" s="87">
        <f>'G31 - Zařízení silnoproud...'!J32</f>
        <v>0</v>
      </c>
      <c r="AY55" s="87">
        <f>'G31 - Zařízení silnoproud...'!J33</f>
        <v>0</v>
      </c>
      <c r="AZ55" s="87">
        <f>'G31 - Zařízení silnoproud...'!F30</f>
        <v>0</v>
      </c>
      <c r="BA55" s="87">
        <f>'G31 - Zařízení silnoproud...'!F31</f>
        <v>0</v>
      </c>
      <c r="BB55" s="87">
        <f>'G31 - Zařízení silnoproud...'!F32</f>
        <v>0</v>
      </c>
      <c r="BC55" s="87">
        <f>'G31 - Zařízení silnoproud...'!F33</f>
        <v>0</v>
      </c>
      <c r="BD55" s="89">
        <f>'G31 - Zařízení silnoproud...'!F34</f>
        <v>0</v>
      </c>
      <c r="BT55" s="90" t="s">
        <v>24</v>
      </c>
      <c r="BV55" s="90" t="s">
        <v>76</v>
      </c>
      <c r="BW55" s="90" t="s">
        <v>92</v>
      </c>
      <c r="BX55" s="90" t="s">
        <v>7</v>
      </c>
      <c r="CL55" s="90" t="s">
        <v>5</v>
      </c>
      <c r="CM55" s="90" t="s">
        <v>83</v>
      </c>
    </row>
    <row r="56" spans="1:91" s="5" customFormat="1" ht="47.25" customHeight="1">
      <c r="A56" s="81" t="s">
        <v>78</v>
      </c>
      <c r="B56" s="82"/>
      <c r="C56" s="83"/>
      <c r="D56" s="287" t="s">
        <v>93</v>
      </c>
      <c r="E56" s="287"/>
      <c r="F56" s="287"/>
      <c r="G56" s="287"/>
      <c r="H56" s="287"/>
      <c r="I56" s="84"/>
      <c r="J56" s="287" t="s">
        <v>94</v>
      </c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287"/>
      <c r="W56" s="287"/>
      <c r="X56" s="287"/>
      <c r="Y56" s="287"/>
      <c r="Z56" s="287"/>
      <c r="AA56" s="287"/>
      <c r="AB56" s="287"/>
      <c r="AC56" s="287"/>
      <c r="AD56" s="287"/>
      <c r="AE56" s="287"/>
      <c r="AF56" s="287"/>
      <c r="AG56" s="285">
        <f>'G32 - Zařízení silnoproud...'!J27</f>
        <v>0</v>
      </c>
      <c r="AH56" s="286"/>
      <c r="AI56" s="286"/>
      <c r="AJ56" s="286"/>
      <c r="AK56" s="286"/>
      <c r="AL56" s="286"/>
      <c r="AM56" s="286"/>
      <c r="AN56" s="285">
        <f t="shared" si="0"/>
        <v>0</v>
      </c>
      <c r="AO56" s="286"/>
      <c r="AP56" s="286"/>
      <c r="AQ56" s="85" t="s">
        <v>81</v>
      </c>
      <c r="AR56" s="82"/>
      <c r="AS56" s="86">
        <v>0</v>
      </c>
      <c r="AT56" s="87">
        <f t="shared" si="1"/>
        <v>0</v>
      </c>
      <c r="AU56" s="88">
        <f>'G32 - Zařízení silnoproud...'!P107</f>
        <v>0</v>
      </c>
      <c r="AV56" s="87">
        <f>'G32 - Zařízení silnoproud...'!J30</f>
        <v>0</v>
      </c>
      <c r="AW56" s="87">
        <f>'G32 - Zařízení silnoproud...'!J31</f>
        <v>0</v>
      </c>
      <c r="AX56" s="87">
        <f>'G32 - Zařízení silnoproud...'!J32</f>
        <v>0</v>
      </c>
      <c r="AY56" s="87">
        <f>'G32 - Zařízení silnoproud...'!J33</f>
        <v>0</v>
      </c>
      <c r="AZ56" s="87">
        <f>'G32 - Zařízení silnoproud...'!F30</f>
        <v>0</v>
      </c>
      <c r="BA56" s="87">
        <f>'G32 - Zařízení silnoproud...'!F31</f>
        <v>0</v>
      </c>
      <c r="BB56" s="87">
        <f>'G32 - Zařízení silnoproud...'!F32</f>
        <v>0</v>
      </c>
      <c r="BC56" s="87">
        <f>'G32 - Zařízení silnoproud...'!F33</f>
        <v>0</v>
      </c>
      <c r="BD56" s="89">
        <f>'G32 - Zařízení silnoproud...'!F34</f>
        <v>0</v>
      </c>
      <c r="BT56" s="90" t="s">
        <v>24</v>
      </c>
      <c r="BV56" s="90" t="s">
        <v>76</v>
      </c>
      <c r="BW56" s="90" t="s">
        <v>95</v>
      </c>
      <c r="BX56" s="90" t="s">
        <v>7</v>
      </c>
      <c r="CL56" s="90" t="s">
        <v>5</v>
      </c>
      <c r="CM56" s="90" t="s">
        <v>83</v>
      </c>
    </row>
    <row r="57" spans="1:91" s="5" customFormat="1" ht="31.5" customHeight="1">
      <c r="A57" s="81" t="s">
        <v>78</v>
      </c>
      <c r="B57" s="82"/>
      <c r="C57" s="83"/>
      <c r="D57" s="287" t="s">
        <v>96</v>
      </c>
      <c r="E57" s="287"/>
      <c r="F57" s="287"/>
      <c r="G57" s="287"/>
      <c r="H57" s="287"/>
      <c r="I57" s="84"/>
      <c r="J57" s="287" t="s">
        <v>97</v>
      </c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  <c r="AF57" s="287"/>
      <c r="AG57" s="285">
        <f>'H01 - Zařízení slaboproud...'!J27</f>
        <v>0</v>
      </c>
      <c r="AH57" s="286"/>
      <c r="AI57" s="286"/>
      <c r="AJ57" s="286"/>
      <c r="AK57" s="286"/>
      <c r="AL57" s="286"/>
      <c r="AM57" s="286"/>
      <c r="AN57" s="285">
        <f t="shared" si="0"/>
        <v>0</v>
      </c>
      <c r="AO57" s="286"/>
      <c r="AP57" s="286"/>
      <c r="AQ57" s="85" t="s">
        <v>81</v>
      </c>
      <c r="AR57" s="82"/>
      <c r="AS57" s="86">
        <v>0</v>
      </c>
      <c r="AT57" s="87">
        <f t="shared" si="1"/>
        <v>0</v>
      </c>
      <c r="AU57" s="88">
        <f>'H01 - Zařízení slaboproud...'!P91</f>
        <v>0</v>
      </c>
      <c r="AV57" s="87">
        <f>'H01 - Zařízení slaboproud...'!J30</f>
        <v>0</v>
      </c>
      <c r="AW57" s="87">
        <f>'H01 - Zařízení slaboproud...'!J31</f>
        <v>0</v>
      </c>
      <c r="AX57" s="87">
        <f>'H01 - Zařízení slaboproud...'!J32</f>
        <v>0</v>
      </c>
      <c r="AY57" s="87">
        <f>'H01 - Zařízení slaboproud...'!J33</f>
        <v>0</v>
      </c>
      <c r="AZ57" s="87">
        <f>'H01 - Zařízení slaboproud...'!F30</f>
        <v>0</v>
      </c>
      <c r="BA57" s="87">
        <f>'H01 - Zařízení slaboproud...'!F31</f>
        <v>0</v>
      </c>
      <c r="BB57" s="87">
        <f>'H01 - Zařízení slaboproud...'!F32</f>
        <v>0</v>
      </c>
      <c r="BC57" s="87">
        <f>'H01 - Zařízení slaboproud...'!F33</f>
        <v>0</v>
      </c>
      <c r="BD57" s="89">
        <f>'H01 - Zařízení slaboproud...'!F34</f>
        <v>0</v>
      </c>
      <c r="BT57" s="90" t="s">
        <v>24</v>
      </c>
      <c r="BV57" s="90" t="s">
        <v>76</v>
      </c>
      <c r="BW57" s="90" t="s">
        <v>98</v>
      </c>
      <c r="BX57" s="90" t="s">
        <v>7</v>
      </c>
      <c r="CL57" s="90" t="s">
        <v>5</v>
      </c>
      <c r="CM57" s="90" t="s">
        <v>83</v>
      </c>
    </row>
    <row r="58" spans="1:91" s="5" customFormat="1" ht="31.5" customHeight="1">
      <c r="A58" s="81" t="s">
        <v>78</v>
      </c>
      <c r="B58" s="82"/>
      <c r="C58" s="83"/>
      <c r="D58" s="287" t="s">
        <v>99</v>
      </c>
      <c r="E58" s="287"/>
      <c r="F58" s="287"/>
      <c r="G58" s="287"/>
      <c r="H58" s="287"/>
      <c r="I58" s="84"/>
      <c r="J58" s="287" t="s">
        <v>100</v>
      </c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  <c r="AF58" s="287"/>
      <c r="AG58" s="285">
        <f>'H11 - Zařízení slaboproud...'!J27</f>
        <v>0</v>
      </c>
      <c r="AH58" s="286"/>
      <c r="AI58" s="286"/>
      <c r="AJ58" s="286"/>
      <c r="AK58" s="286"/>
      <c r="AL58" s="286"/>
      <c r="AM58" s="286"/>
      <c r="AN58" s="285">
        <f t="shared" si="0"/>
        <v>0</v>
      </c>
      <c r="AO58" s="286"/>
      <c r="AP58" s="286"/>
      <c r="AQ58" s="85" t="s">
        <v>81</v>
      </c>
      <c r="AR58" s="82"/>
      <c r="AS58" s="86">
        <v>0</v>
      </c>
      <c r="AT58" s="87">
        <f t="shared" si="1"/>
        <v>0</v>
      </c>
      <c r="AU58" s="88">
        <f>'H11 - Zařízení slaboproud...'!P99</f>
        <v>0</v>
      </c>
      <c r="AV58" s="87">
        <f>'H11 - Zařízení slaboproud...'!J30</f>
        <v>0</v>
      </c>
      <c r="AW58" s="87">
        <f>'H11 - Zařízení slaboproud...'!J31</f>
        <v>0</v>
      </c>
      <c r="AX58" s="87">
        <f>'H11 - Zařízení slaboproud...'!J32</f>
        <v>0</v>
      </c>
      <c r="AY58" s="87">
        <f>'H11 - Zařízení slaboproud...'!J33</f>
        <v>0</v>
      </c>
      <c r="AZ58" s="87">
        <f>'H11 - Zařízení slaboproud...'!F30</f>
        <v>0</v>
      </c>
      <c r="BA58" s="87">
        <f>'H11 - Zařízení slaboproud...'!F31</f>
        <v>0</v>
      </c>
      <c r="BB58" s="87">
        <f>'H11 - Zařízení slaboproud...'!F32</f>
        <v>0</v>
      </c>
      <c r="BC58" s="87">
        <f>'H11 - Zařízení slaboproud...'!F33</f>
        <v>0</v>
      </c>
      <c r="BD58" s="89">
        <f>'H11 - Zařízení slaboproud...'!F34</f>
        <v>0</v>
      </c>
      <c r="BT58" s="90" t="s">
        <v>24</v>
      </c>
      <c r="BV58" s="90" t="s">
        <v>76</v>
      </c>
      <c r="BW58" s="90" t="s">
        <v>101</v>
      </c>
      <c r="BX58" s="90" t="s">
        <v>7</v>
      </c>
      <c r="CL58" s="90" t="s">
        <v>5</v>
      </c>
      <c r="CM58" s="90" t="s">
        <v>83</v>
      </c>
    </row>
    <row r="59" spans="1:91" s="5" customFormat="1" ht="31.5" customHeight="1">
      <c r="A59" s="81" t="s">
        <v>78</v>
      </c>
      <c r="B59" s="82"/>
      <c r="C59" s="83"/>
      <c r="D59" s="287" t="s">
        <v>102</v>
      </c>
      <c r="E59" s="287"/>
      <c r="F59" s="287"/>
      <c r="G59" s="287"/>
      <c r="H59" s="287"/>
      <c r="I59" s="84"/>
      <c r="J59" s="287" t="s">
        <v>103</v>
      </c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  <c r="Y59" s="287"/>
      <c r="Z59" s="287"/>
      <c r="AA59" s="287"/>
      <c r="AB59" s="287"/>
      <c r="AC59" s="287"/>
      <c r="AD59" s="287"/>
      <c r="AE59" s="287"/>
      <c r="AF59" s="287"/>
      <c r="AG59" s="285">
        <f>'H21 - Zařízení slaboproud...'!J27</f>
        <v>0</v>
      </c>
      <c r="AH59" s="286"/>
      <c r="AI59" s="286"/>
      <c r="AJ59" s="286"/>
      <c r="AK59" s="286"/>
      <c r="AL59" s="286"/>
      <c r="AM59" s="286"/>
      <c r="AN59" s="285">
        <f t="shared" si="0"/>
        <v>0</v>
      </c>
      <c r="AO59" s="286"/>
      <c r="AP59" s="286"/>
      <c r="AQ59" s="85" t="s">
        <v>81</v>
      </c>
      <c r="AR59" s="82"/>
      <c r="AS59" s="86">
        <v>0</v>
      </c>
      <c r="AT59" s="87">
        <f t="shared" si="1"/>
        <v>0</v>
      </c>
      <c r="AU59" s="88">
        <f>'H21 - Zařízení slaboproud...'!P98</f>
        <v>0</v>
      </c>
      <c r="AV59" s="87">
        <f>'H21 - Zařízení slaboproud...'!J30</f>
        <v>0</v>
      </c>
      <c r="AW59" s="87">
        <f>'H21 - Zařízení slaboproud...'!J31</f>
        <v>0</v>
      </c>
      <c r="AX59" s="87">
        <f>'H21 - Zařízení slaboproud...'!J32</f>
        <v>0</v>
      </c>
      <c r="AY59" s="87">
        <f>'H21 - Zařízení slaboproud...'!J33</f>
        <v>0</v>
      </c>
      <c r="AZ59" s="87">
        <f>'H21 - Zařízení slaboproud...'!F30</f>
        <v>0</v>
      </c>
      <c r="BA59" s="87">
        <f>'H21 - Zařízení slaboproud...'!F31</f>
        <v>0</v>
      </c>
      <c r="BB59" s="87">
        <f>'H21 - Zařízení slaboproud...'!F32</f>
        <v>0</v>
      </c>
      <c r="BC59" s="87">
        <f>'H21 - Zařízení slaboproud...'!F33</f>
        <v>0</v>
      </c>
      <c r="BD59" s="89">
        <f>'H21 - Zařízení slaboproud...'!F34</f>
        <v>0</v>
      </c>
      <c r="BT59" s="90" t="s">
        <v>24</v>
      </c>
      <c r="BV59" s="90" t="s">
        <v>76</v>
      </c>
      <c r="BW59" s="90" t="s">
        <v>104</v>
      </c>
      <c r="BX59" s="90" t="s">
        <v>7</v>
      </c>
      <c r="CL59" s="90" t="s">
        <v>5</v>
      </c>
      <c r="CM59" s="90" t="s">
        <v>83</v>
      </c>
    </row>
    <row r="60" spans="1:91" s="5" customFormat="1" ht="31.5" customHeight="1">
      <c r="A60" s="81" t="s">
        <v>78</v>
      </c>
      <c r="B60" s="82"/>
      <c r="C60" s="83"/>
      <c r="D60" s="287" t="s">
        <v>105</v>
      </c>
      <c r="E60" s="287"/>
      <c r="F60" s="287"/>
      <c r="G60" s="287"/>
      <c r="H60" s="287"/>
      <c r="I60" s="84"/>
      <c r="J60" s="287" t="s">
        <v>106</v>
      </c>
      <c r="K60" s="287"/>
      <c r="L60" s="287"/>
      <c r="M60" s="287"/>
      <c r="N60" s="287"/>
      <c r="O60" s="287"/>
      <c r="P60" s="287"/>
      <c r="Q60" s="287"/>
      <c r="R60" s="287"/>
      <c r="S60" s="287"/>
      <c r="T60" s="287"/>
      <c r="U60" s="287"/>
      <c r="V60" s="287"/>
      <c r="W60" s="287"/>
      <c r="X60" s="287"/>
      <c r="Y60" s="287"/>
      <c r="Z60" s="287"/>
      <c r="AA60" s="287"/>
      <c r="AB60" s="287"/>
      <c r="AC60" s="287"/>
      <c r="AD60" s="287"/>
      <c r="AE60" s="287"/>
      <c r="AF60" s="287"/>
      <c r="AG60" s="285">
        <f>'H31 - Zařízení slaboproud...'!J27</f>
        <v>0</v>
      </c>
      <c r="AH60" s="286"/>
      <c r="AI60" s="286"/>
      <c r="AJ60" s="286"/>
      <c r="AK60" s="286"/>
      <c r="AL60" s="286"/>
      <c r="AM60" s="286"/>
      <c r="AN60" s="285">
        <f t="shared" si="0"/>
        <v>0</v>
      </c>
      <c r="AO60" s="286"/>
      <c r="AP60" s="286"/>
      <c r="AQ60" s="85" t="s">
        <v>81</v>
      </c>
      <c r="AR60" s="82"/>
      <c r="AS60" s="91">
        <v>0</v>
      </c>
      <c r="AT60" s="92">
        <f t="shared" si="1"/>
        <v>0</v>
      </c>
      <c r="AU60" s="93">
        <f>'H31 - Zařízení slaboproud...'!P107</f>
        <v>0</v>
      </c>
      <c r="AV60" s="92">
        <f>'H31 - Zařízení slaboproud...'!J30</f>
        <v>0</v>
      </c>
      <c r="AW60" s="92">
        <f>'H31 - Zařízení slaboproud...'!J31</f>
        <v>0</v>
      </c>
      <c r="AX60" s="92">
        <f>'H31 - Zařízení slaboproud...'!J32</f>
        <v>0</v>
      </c>
      <c r="AY60" s="92">
        <f>'H31 - Zařízení slaboproud...'!J33</f>
        <v>0</v>
      </c>
      <c r="AZ60" s="92">
        <f>'H31 - Zařízení slaboproud...'!F30</f>
        <v>0</v>
      </c>
      <c r="BA60" s="92">
        <f>'H31 - Zařízení slaboproud...'!F31</f>
        <v>0</v>
      </c>
      <c r="BB60" s="92">
        <f>'H31 - Zařízení slaboproud...'!F32</f>
        <v>0</v>
      </c>
      <c r="BC60" s="92">
        <f>'H31 - Zařízení slaboproud...'!F33</f>
        <v>0</v>
      </c>
      <c r="BD60" s="94">
        <f>'H31 - Zařízení slaboproud...'!F34</f>
        <v>0</v>
      </c>
      <c r="BT60" s="90" t="s">
        <v>24</v>
      </c>
      <c r="BV60" s="90" t="s">
        <v>76</v>
      </c>
      <c r="BW60" s="90" t="s">
        <v>107</v>
      </c>
      <c r="BX60" s="90" t="s">
        <v>7</v>
      </c>
      <c r="CL60" s="90" t="s">
        <v>5</v>
      </c>
      <c r="CM60" s="90" t="s">
        <v>83</v>
      </c>
    </row>
    <row r="61" spans="1:91" s="1" customFormat="1" ht="30" customHeight="1">
      <c r="B61" s="37"/>
      <c r="AR61" s="37"/>
    </row>
    <row r="62" spans="1:91" s="1" customFormat="1" ht="6.95" customHeight="1"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37"/>
    </row>
  </sheetData>
  <mergeCells count="7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6:AM56"/>
    <mergeCell ref="D56:H56"/>
    <mergeCell ref="J56:AF56"/>
    <mergeCell ref="AN57:AP57"/>
    <mergeCell ref="AG57:AM57"/>
    <mergeCell ref="D57:H57"/>
    <mergeCell ref="J57:AF57"/>
    <mergeCell ref="AR2:BE2"/>
    <mergeCell ref="AN60:AP60"/>
    <mergeCell ref="AG60:AM60"/>
    <mergeCell ref="D60:H60"/>
    <mergeCell ref="J60:AF60"/>
    <mergeCell ref="AG51:AM51"/>
    <mergeCell ref="AN51:AP5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56:AP56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G01 - Zařízení silnoproud...'!C2" display="/" xr:uid="{00000000-0004-0000-0000-000002000000}"/>
    <hyperlink ref="A53" location="'G11 - Zařízení silnoproud...'!C2" display="/" xr:uid="{00000000-0004-0000-0000-000003000000}"/>
    <hyperlink ref="A54" location="'G21 - Zařízení silnoproud...'!C2" display="/" xr:uid="{00000000-0004-0000-0000-000004000000}"/>
    <hyperlink ref="A55" location="'G31 - Zařízení silnoproud...'!C2" display="/" xr:uid="{00000000-0004-0000-0000-000005000000}"/>
    <hyperlink ref="A56" location="'G32 - Zařízení silnoproud...'!C2" display="/" xr:uid="{00000000-0004-0000-0000-000006000000}"/>
    <hyperlink ref="A57" location="'H01 - Zařízení slaboproud...'!C2" display="/" xr:uid="{00000000-0004-0000-0000-000007000000}"/>
    <hyperlink ref="A58" location="'H11 - Zařízení slaboproud...'!C2" display="/" xr:uid="{00000000-0004-0000-0000-000008000000}"/>
    <hyperlink ref="A59" location="'H21 - Zařízení slaboproud...'!C2" display="/" xr:uid="{00000000-0004-0000-0000-000009000000}"/>
    <hyperlink ref="A60" location="'H31 - Zařízení slaboproud...'!C2" display="/" xr:uid="{00000000-0004-0000-0000-00000A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R21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108</v>
      </c>
      <c r="G1" s="324" t="s">
        <v>109</v>
      </c>
      <c r="H1" s="324"/>
      <c r="I1" s="99"/>
      <c r="J1" s="98" t="s">
        <v>110</v>
      </c>
      <c r="K1" s="97" t="s">
        <v>111</v>
      </c>
      <c r="L1" s="98" t="s">
        <v>112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3" t="s">
        <v>8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20" t="s">
        <v>107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>
      <c r="B4" s="24"/>
      <c r="C4" s="25"/>
      <c r="D4" s="26" t="s">
        <v>113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25" t="str">
        <f>'Rekapitulace stavby'!K6</f>
        <v>Stavební úpravy v budově Základní školy v Olšanech spojené s nástavbou 3.NP vč. nové střešní konstrukce a s přístavbou..</v>
      </c>
      <c r="F7" s="326"/>
      <c r="G7" s="326"/>
      <c r="H7" s="326"/>
      <c r="I7" s="101"/>
      <c r="J7" s="25"/>
      <c r="K7" s="27"/>
    </row>
    <row r="8" spans="1:70" s="1" customFormat="1" ht="15">
      <c r="B8" s="37"/>
      <c r="C8" s="38"/>
      <c r="D8" s="33" t="s">
        <v>114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7" t="s">
        <v>1508</v>
      </c>
      <c r="F9" s="328"/>
      <c r="G9" s="328"/>
      <c r="H9" s="328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33</v>
      </c>
      <c r="G12" s="38"/>
      <c r="H12" s="38"/>
      <c r="I12" s="103" t="s">
        <v>27</v>
      </c>
      <c r="J12" s="104" t="str">
        <f>'Rekapitulace stavby'!AN8</f>
        <v>4.6.2018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03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34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03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03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03" t="s">
        <v>34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16" t="s">
        <v>5</v>
      </c>
      <c r="F24" s="316"/>
      <c r="G24" s="316"/>
      <c r="H24" s="316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ROUND(J107,2)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ROUND(SUM(BE107:BE215), 2)</f>
        <v>0</v>
      </c>
      <c r="G30" s="38"/>
      <c r="H30" s="38"/>
      <c r="I30" s="115">
        <v>0.21</v>
      </c>
      <c r="J30" s="114">
        <f>ROUND(ROUND((SUM(BE107:BE215)),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ROUND(SUM(BF107:BF215), 2)</f>
        <v>0</v>
      </c>
      <c r="G31" s="38"/>
      <c r="H31" s="38"/>
      <c r="I31" s="115">
        <v>0.15</v>
      </c>
      <c r="J31" s="114">
        <f>ROUND(ROUND((SUM(BF107:BF215)),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ROUND(SUM(BG107:BG215),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ROUND(SUM(BH107:BH215),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ROUND(SUM(BI107:BI215),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116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25" t="str">
        <f>E7</f>
        <v>Stavební úpravy v budově Základní školy v Olšanech spojené s nástavbou 3.NP vč. nové střešní konstrukce a s přístavbou..</v>
      </c>
      <c r="F45" s="326"/>
      <c r="G45" s="326"/>
      <c r="H45" s="326"/>
      <c r="I45" s="102"/>
      <c r="J45" s="38"/>
      <c r="K45" s="41"/>
    </row>
    <row r="46" spans="2:11" s="1" customFormat="1" ht="14.45" customHeight="1">
      <c r="B46" s="37"/>
      <c r="C46" s="33" t="s">
        <v>114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7" t="str">
        <f>E9</f>
        <v>H31 - Zařízení slaboproudé elektrotechniky 3NP</v>
      </c>
      <c r="F47" s="328"/>
      <c r="G47" s="328"/>
      <c r="H47" s="32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03" t="s">
        <v>27</v>
      </c>
      <c r="J49" s="104" t="str">
        <f>IF(J12="","",J12)</f>
        <v>4.6.2018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03" t="s">
        <v>37</v>
      </c>
      <c r="J51" s="316" t="str">
        <f>E21</f>
        <v xml:space="preserve"> 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02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117</v>
      </c>
      <c r="D54" s="116"/>
      <c r="E54" s="116"/>
      <c r="F54" s="116"/>
      <c r="G54" s="116"/>
      <c r="H54" s="116"/>
      <c r="I54" s="127"/>
      <c r="J54" s="128" t="s">
        <v>118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119</v>
      </c>
      <c r="D56" s="38"/>
      <c r="E56" s="38"/>
      <c r="F56" s="38"/>
      <c r="G56" s="38"/>
      <c r="H56" s="38"/>
      <c r="I56" s="102"/>
      <c r="J56" s="112">
        <f>J107</f>
        <v>0</v>
      </c>
      <c r="K56" s="41"/>
      <c r="AU56" s="20" t="s">
        <v>120</v>
      </c>
    </row>
    <row r="57" spans="2:47" s="7" customFormat="1" ht="24.95" customHeight="1">
      <c r="B57" s="131"/>
      <c r="C57" s="132"/>
      <c r="D57" s="133" t="s">
        <v>121</v>
      </c>
      <c r="E57" s="134"/>
      <c r="F57" s="134"/>
      <c r="G57" s="134"/>
      <c r="H57" s="134"/>
      <c r="I57" s="135"/>
      <c r="J57" s="136">
        <f>J108</f>
        <v>0</v>
      </c>
      <c r="K57" s="137"/>
    </row>
    <row r="58" spans="2:47" s="8" customFormat="1" ht="19.899999999999999" customHeight="1">
      <c r="B58" s="138"/>
      <c r="C58" s="139"/>
      <c r="D58" s="140" t="s">
        <v>1509</v>
      </c>
      <c r="E58" s="141"/>
      <c r="F58" s="141"/>
      <c r="G58" s="141"/>
      <c r="H58" s="141"/>
      <c r="I58" s="142"/>
      <c r="J58" s="143">
        <f>J109</f>
        <v>0</v>
      </c>
      <c r="K58" s="144"/>
    </row>
    <row r="59" spans="2:47" s="8" customFormat="1" ht="19.899999999999999" customHeight="1">
      <c r="B59" s="138"/>
      <c r="C59" s="139"/>
      <c r="D59" s="140" t="s">
        <v>1423</v>
      </c>
      <c r="E59" s="141"/>
      <c r="F59" s="141"/>
      <c r="G59" s="141"/>
      <c r="H59" s="141"/>
      <c r="I59" s="142"/>
      <c r="J59" s="143">
        <f>J110</f>
        <v>0</v>
      </c>
      <c r="K59" s="144"/>
    </row>
    <row r="60" spans="2:47" s="8" customFormat="1" ht="19.899999999999999" customHeight="1">
      <c r="B60" s="138"/>
      <c r="C60" s="139"/>
      <c r="D60" s="140" t="s">
        <v>1424</v>
      </c>
      <c r="E60" s="141"/>
      <c r="F60" s="141"/>
      <c r="G60" s="141"/>
      <c r="H60" s="141"/>
      <c r="I60" s="142"/>
      <c r="J60" s="143">
        <f>J113</f>
        <v>0</v>
      </c>
      <c r="K60" s="144"/>
    </row>
    <row r="61" spans="2:47" s="8" customFormat="1" ht="19.899999999999999" customHeight="1">
      <c r="B61" s="138"/>
      <c r="C61" s="139"/>
      <c r="D61" s="140" t="s">
        <v>1425</v>
      </c>
      <c r="E61" s="141"/>
      <c r="F61" s="141"/>
      <c r="G61" s="141"/>
      <c r="H61" s="141"/>
      <c r="I61" s="142"/>
      <c r="J61" s="143">
        <f>J117</f>
        <v>0</v>
      </c>
      <c r="K61" s="144"/>
    </row>
    <row r="62" spans="2:47" s="8" customFormat="1" ht="19.899999999999999" customHeight="1">
      <c r="B62" s="138"/>
      <c r="C62" s="139"/>
      <c r="D62" s="140" t="s">
        <v>1510</v>
      </c>
      <c r="E62" s="141"/>
      <c r="F62" s="141"/>
      <c r="G62" s="141"/>
      <c r="H62" s="141"/>
      <c r="I62" s="142"/>
      <c r="J62" s="143">
        <f>J120</f>
        <v>0</v>
      </c>
      <c r="K62" s="144"/>
    </row>
    <row r="63" spans="2:47" s="8" customFormat="1" ht="19.899999999999999" customHeight="1">
      <c r="B63" s="138"/>
      <c r="C63" s="139"/>
      <c r="D63" s="140" t="s">
        <v>1511</v>
      </c>
      <c r="E63" s="141"/>
      <c r="F63" s="141"/>
      <c r="G63" s="141"/>
      <c r="H63" s="141"/>
      <c r="I63" s="142"/>
      <c r="J63" s="143">
        <f>J123</f>
        <v>0</v>
      </c>
      <c r="K63" s="144"/>
    </row>
    <row r="64" spans="2:47" s="8" customFormat="1" ht="19.899999999999999" customHeight="1">
      <c r="B64" s="138"/>
      <c r="C64" s="139"/>
      <c r="D64" s="140" t="s">
        <v>1512</v>
      </c>
      <c r="E64" s="141"/>
      <c r="F64" s="141"/>
      <c r="G64" s="141"/>
      <c r="H64" s="141"/>
      <c r="I64" s="142"/>
      <c r="J64" s="143">
        <f>J126</f>
        <v>0</v>
      </c>
      <c r="K64" s="144"/>
    </row>
    <row r="65" spans="2:11" s="8" customFormat="1" ht="19.899999999999999" customHeight="1">
      <c r="B65" s="138"/>
      <c r="C65" s="139"/>
      <c r="D65" s="140" t="s">
        <v>1513</v>
      </c>
      <c r="E65" s="141"/>
      <c r="F65" s="141"/>
      <c r="G65" s="141"/>
      <c r="H65" s="141"/>
      <c r="I65" s="142"/>
      <c r="J65" s="143">
        <f>J129</f>
        <v>0</v>
      </c>
      <c r="K65" s="144"/>
    </row>
    <row r="66" spans="2:11" s="8" customFormat="1" ht="19.899999999999999" customHeight="1">
      <c r="B66" s="138"/>
      <c r="C66" s="139"/>
      <c r="D66" s="140" t="s">
        <v>133</v>
      </c>
      <c r="E66" s="141"/>
      <c r="F66" s="141"/>
      <c r="G66" s="141"/>
      <c r="H66" s="141"/>
      <c r="I66" s="142"/>
      <c r="J66" s="143">
        <f>J133</f>
        <v>0</v>
      </c>
      <c r="K66" s="144"/>
    </row>
    <row r="67" spans="2:11" s="8" customFormat="1" ht="19.899999999999999" customHeight="1">
      <c r="B67" s="138"/>
      <c r="C67" s="139"/>
      <c r="D67" s="140" t="s">
        <v>1399</v>
      </c>
      <c r="E67" s="141"/>
      <c r="F67" s="141"/>
      <c r="G67" s="141"/>
      <c r="H67" s="141"/>
      <c r="I67" s="142"/>
      <c r="J67" s="143">
        <f>J136</f>
        <v>0</v>
      </c>
      <c r="K67" s="144"/>
    </row>
    <row r="68" spans="2:11" s="8" customFormat="1" ht="19.899999999999999" customHeight="1">
      <c r="B68" s="138"/>
      <c r="C68" s="139"/>
      <c r="D68" s="140" t="s">
        <v>1514</v>
      </c>
      <c r="E68" s="141"/>
      <c r="F68" s="141"/>
      <c r="G68" s="141"/>
      <c r="H68" s="141"/>
      <c r="I68" s="142"/>
      <c r="J68" s="143">
        <f>J139</f>
        <v>0</v>
      </c>
      <c r="K68" s="144"/>
    </row>
    <row r="69" spans="2:11" s="8" customFormat="1" ht="19.899999999999999" customHeight="1">
      <c r="B69" s="138"/>
      <c r="C69" s="139"/>
      <c r="D69" s="140" t="s">
        <v>1515</v>
      </c>
      <c r="E69" s="141"/>
      <c r="F69" s="141"/>
      <c r="G69" s="141"/>
      <c r="H69" s="141"/>
      <c r="I69" s="142"/>
      <c r="J69" s="143">
        <f>J146</f>
        <v>0</v>
      </c>
      <c r="K69" s="144"/>
    </row>
    <row r="70" spans="2:11" s="8" customFormat="1" ht="19.899999999999999" customHeight="1">
      <c r="B70" s="138"/>
      <c r="C70" s="139"/>
      <c r="D70" s="140" t="s">
        <v>1516</v>
      </c>
      <c r="E70" s="141"/>
      <c r="F70" s="141"/>
      <c r="G70" s="141"/>
      <c r="H70" s="141"/>
      <c r="I70" s="142"/>
      <c r="J70" s="143">
        <f>J153</f>
        <v>0</v>
      </c>
      <c r="K70" s="144"/>
    </row>
    <row r="71" spans="2:11" s="8" customFormat="1" ht="19.899999999999999" customHeight="1">
      <c r="B71" s="138"/>
      <c r="C71" s="139"/>
      <c r="D71" s="140" t="s">
        <v>1426</v>
      </c>
      <c r="E71" s="141"/>
      <c r="F71" s="141"/>
      <c r="G71" s="141"/>
      <c r="H71" s="141"/>
      <c r="I71" s="142"/>
      <c r="J71" s="143">
        <f>J160</f>
        <v>0</v>
      </c>
      <c r="K71" s="144"/>
    </row>
    <row r="72" spans="2:11" s="8" customFormat="1" ht="19.899999999999999" customHeight="1">
      <c r="B72" s="138"/>
      <c r="C72" s="139"/>
      <c r="D72" s="140" t="s">
        <v>139</v>
      </c>
      <c r="E72" s="141"/>
      <c r="F72" s="141"/>
      <c r="G72" s="141"/>
      <c r="H72" s="141"/>
      <c r="I72" s="142"/>
      <c r="J72" s="143">
        <f>J167</f>
        <v>0</v>
      </c>
      <c r="K72" s="144"/>
    </row>
    <row r="73" spans="2:11" s="8" customFormat="1" ht="19.899999999999999" customHeight="1">
      <c r="B73" s="138"/>
      <c r="C73" s="139"/>
      <c r="D73" s="140" t="s">
        <v>1427</v>
      </c>
      <c r="E73" s="141"/>
      <c r="F73" s="141"/>
      <c r="G73" s="141"/>
      <c r="H73" s="141"/>
      <c r="I73" s="142"/>
      <c r="J73" s="143">
        <f>J169</f>
        <v>0</v>
      </c>
      <c r="K73" s="144"/>
    </row>
    <row r="74" spans="2:11" s="8" customFormat="1" ht="19.899999999999999" customHeight="1">
      <c r="B74" s="138"/>
      <c r="C74" s="139"/>
      <c r="D74" s="140" t="s">
        <v>151</v>
      </c>
      <c r="E74" s="141"/>
      <c r="F74" s="141"/>
      <c r="G74" s="141"/>
      <c r="H74" s="141"/>
      <c r="I74" s="142"/>
      <c r="J74" s="143">
        <f>J172</f>
        <v>0</v>
      </c>
      <c r="K74" s="144"/>
    </row>
    <row r="75" spans="2:11" s="8" customFormat="1" ht="19.899999999999999" customHeight="1">
      <c r="B75" s="138"/>
      <c r="C75" s="139"/>
      <c r="D75" s="140" t="s">
        <v>152</v>
      </c>
      <c r="E75" s="141"/>
      <c r="F75" s="141"/>
      <c r="G75" s="141"/>
      <c r="H75" s="141"/>
      <c r="I75" s="142"/>
      <c r="J75" s="143">
        <f>J176</f>
        <v>0</v>
      </c>
      <c r="K75" s="144"/>
    </row>
    <row r="76" spans="2:11" s="8" customFormat="1" ht="19.899999999999999" customHeight="1">
      <c r="B76" s="138"/>
      <c r="C76" s="139"/>
      <c r="D76" s="140" t="s">
        <v>153</v>
      </c>
      <c r="E76" s="141"/>
      <c r="F76" s="141"/>
      <c r="G76" s="141"/>
      <c r="H76" s="141"/>
      <c r="I76" s="142"/>
      <c r="J76" s="143">
        <f>J179</f>
        <v>0</v>
      </c>
      <c r="K76" s="144"/>
    </row>
    <row r="77" spans="2:11" s="8" customFormat="1" ht="19.899999999999999" customHeight="1">
      <c r="B77" s="138"/>
      <c r="C77" s="139"/>
      <c r="D77" s="140" t="s">
        <v>154</v>
      </c>
      <c r="E77" s="141"/>
      <c r="F77" s="141"/>
      <c r="G77" s="141"/>
      <c r="H77" s="141"/>
      <c r="I77" s="142"/>
      <c r="J77" s="143">
        <f>J182</f>
        <v>0</v>
      </c>
      <c r="K77" s="144"/>
    </row>
    <row r="78" spans="2:11" s="7" customFormat="1" ht="24.95" customHeight="1">
      <c r="B78" s="131"/>
      <c r="C78" s="132"/>
      <c r="D78" s="133" t="s">
        <v>155</v>
      </c>
      <c r="E78" s="134"/>
      <c r="F78" s="134"/>
      <c r="G78" s="134"/>
      <c r="H78" s="134"/>
      <c r="I78" s="135"/>
      <c r="J78" s="136">
        <f>J185</f>
        <v>0</v>
      </c>
      <c r="K78" s="137"/>
    </row>
    <row r="79" spans="2:11" s="8" customFormat="1" ht="19.899999999999999" customHeight="1">
      <c r="B79" s="138"/>
      <c r="C79" s="139"/>
      <c r="D79" s="140" t="s">
        <v>1429</v>
      </c>
      <c r="E79" s="141"/>
      <c r="F79" s="141"/>
      <c r="G79" s="141"/>
      <c r="H79" s="141"/>
      <c r="I79" s="142"/>
      <c r="J79" s="143">
        <f>J186</f>
        <v>0</v>
      </c>
      <c r="K79" s="144"/>
    </row>
    <row r="80" spans="2:11" s="8" customFormat="1" ht="19.899999999999999" customHeight="1">
      <c r="B80" s="138"/>
      <c r="C80" s="139"/>
      <c r="D80" s="140" t="s">
        <v>1430</v>
      </c>
      <c r="E80" s="141"/>
      <c r="F80" s="141"/>
      <c r="G80" s="141"/>
      <c r="H80" s="141"/>
      <c r="I80" s="142"/>
      <c r="J80" s="143">
        <f>J189</f>
        <v>0</v>
      </c>
      <c r="K80" s="144"/>
    </row>
    <row r="81" spans="2:12" s="8" customFormat="1" ht="19.899999999999999" customHeight="1">
      <c r="B81" s="138"/>
      <c r="C81" s="139"/>
      <c r="D81" s="140" t="s">
        <v>1517</v>
      </c>
      <c r="E81" s="141"/>
      <c r="F81" s="141"/>
      <c r="G81" s="141"/>
      <c r="H81" s="141"/>
      <c r="I81" s="142"/>
      <c r="J81" s="143">
        <f>J191</f>
        <v>0</v>
      </c>
      <c r="K81" s="144"/>
    </row>
    <row r="82" spans="2:12" s="8" customFormat="1" ht="19.899999999999999" customHeight="1">
      <c r="B82" s="138"/>
      <c r="C82" s="139"/>
      <c r="D82" s="140" t="s">
        <v>156</v>
      </c>
      <c r="E82" s="141"/>
      <c r="F82" s="141"/>
      <c r="G82" s="141"/>
      <c r="H82" s="141"/>
      <c r="I82" s="142"/>
      <c r="J82" s="143">
        <f>J202</f>
        <v>0</v>
      </c>
      <c r="K82" s="144"/>
    </row>
    <row r="83" spans="2:12" s="8" customFormat="1" ht="19.899999999999999" customHeight="1">
      <c r="B83" s="138"/>
      <c r="C83" s="139"/>
      <c r="D83" s="140" t="s">
        <v>157</v>
      </c>
      <c r="E83" s="141"/>
      <c r="F83" s="141"/>
      <c r="G83" s="141"/>
      <c r="H83" s="141"/>
      <c r="I83" s="142"/>
      <c r="J83" s="143">
        <f>J205</f>
        <v>0</v>
      </c>
      <c r="K83" s="144"/>
    </row>
    <row r="84" spans="2:12" s="8" customFormat="1" ht="19.899999999999999" customHeight="1">
      <c r="B84" s="138"/>
      <c r="C84" s="139"/>
      <c r="D84" s="140" t="s">
        <v>158</v>
      </c>
      <c r="E84" s="141"/>
      <c r="F84" s="141"/>
      <c r="G84" s="141"/>
      <c r="H84" s="141"/>
      <c r="I84" s="142"/>
      <c r="J84" s="143">
        <f>J208</f>
        <v>0</v>
      </c>
      <c r="K84" s="144"/>
    </row>
    <row r="85" spans="2:12" s="7" customFormat="1" ht="24.95" customHeight="1">
      <c r="B85" s="131"/>
      <c r="C85" s="132"/>
      <c r="D85" s="133" t="s">
        <v>161</v>
      </c>
      <c r="E85" s="134"/>
      <c r="F85" s="134"/>
      <c r="G85" s="134"/>
      <c r="H85" s="134"/>
      <c r="I85" s="135"/>
      <c r="J85" s="136">
        <f>J211</f>
        <v>0</v>
      </c>
      <c r="K85" s="137"/>
    </row>
    <row r="86" spans="2:12" s="8" customFormat="1" ht="19.899999999999999" customHeight="1">
      <c r="B86" s="138"/>
      <c r="C86" s="139"/>
      <c r="D86" s="140" t="s">
        <v>162</v>
      </c>
      <c r="E86" s="141"/>
      <c r="F86" s="141"/>
      <c r="G86" s="141"/>
      <c r="H86" s="141"/>
      <c r="I86" s="142"/>
      <c r="J86" s="143">
        <f>J212</f>
        <v>0</v>
      </c>
      <c r="K86" s="144"/>
    </row>
    <row r="87" spans="2:12" s="8" customFormat="1" ht="19.899999999999999" customHeight="1">
      <c r="B87" s="138"/>
      <c r="C87" s="139"/>
      <c r="D87" s="140" t="s">
        <v>163</v>
      </c>
      <c r="E87" s="141"/>
      <c r="F87" s="141"/>
      <c r="G87" s="141"/>
      <c r="H87" s="141"/>
      <c r="I87" s="142"/>
      <c r="J87" s="143">
        <f>J214</f>
        <v>0</v>
      </c>
      <c r="K87" s="144"/>
    </row>
    <row r="88" spans="2:12" s="1" customFormat="1" ht="21.75" customHeight="1">
      <c r="B88" s="37"/>
      <c r="C88" s="38"/>
      <c r="D88" s="38"/>
      <c r="E88" s="38"/>
      <c r="F88" s="38"/>
      <c r="G88" s="38"/>
      <c r="H88" s="38"/>
      <c r="I88" s="102"/>
      <c r="J88" s="38"/>
      <c r="K88" s="41"/>
    </row>
    <row r="89" spans="2:12" s="1" customFormat="1" ht="6.95" customHeight="1">
      <c r="B89" s="52"/>
      <c r="C89" s="53"/>
      <c r="D89" s="53"/>
      <c r="E89" s="53"/>
      <c r="F89" s="53"/>
      <c r="G89" s="53"/>
      <c r="H89" s="53"/>
      <c r="I89" s="123"/>
      <c r="J89" s="53"/>
      <c r="K89" s="54"/>
    </row>
    <row r="93" spans="2:12" s="1" customFormat="1" ht="6.95" customHeight="1">
      <c r="B93" s="55"/>
      <c r="C93" s="56"/>
      <c r="D93" s="56"/>
      <c r="E93" s="56"/>
      <c r="F93" s="56"/>
      <c r="G93" s="56"/>
      <c r="H93" s="56"/>
      <c r="I93" s="124"/>
      <c r="J93" s="56"/>
      <c r="K93" s="56"/>
      <c r="L93" s="37"/>
    </row>
    <row r="94" spans="2:12" s="1" customFormat="1" ht="36.950000000000003" customHeight="1">
      <c r="B94" s="37"/>
      <c r="C94" s="57" t="s">
        <v>164</v>
      </c>
      <c r="L94" s="37"/>
    </row>
    <row r="95" spans="2:12" s="1" customFormat="1" ht="6.95" customHeight="1">
      <c r="B95" s="37"/>
      <c r="L95" s="37"/>
    </row>
    <row r="96" spans="2:12" s="1" customFormat="1" ht="14.45" customHeight="1">
      <c r="B96" s="37"/>
      <c r="C96" s="59" t="s">
        <v>19</v>
      </c>
      <c r="L96" s="37"/>
    </row>
    <row r="97" spans="2:65" s="1" customFormat="1" ht="16.5" customHeight="1">
      <c r="B97" s="37"/>
      <c r="E97" s="321" t="str">
        <f>E7</f>
        <v>Stavební úpravy v budově Základní školy v Olšanech spojené s nástavbou 3.NP vč. nové střešní konstrukce a s přístavbou..</v>
      </c>
      <c r="F97" s="322"/>
      <c r="G97" s="322"/>
      <c r="H97" s="322"/>
      <c r="L97" s="37"/>
    </row>
    <row r="98" spans="2:65" s="1" customFormat="1" ht="14.45" customHeight="1">
      <c r="B98" s="37"/>
      <c r="C98" s="59" t="s">
        <v>114</v>
      </c>
      <c r="L98" s="37"/>
    </row>
    <row r="99" spans="2:65" s="1" customFormat="1" ht="17.25" customHeight="1">
      <c r="B99" s="37"/>
      <c r="E99" s="290" t="str">
        <f>E9</f>
        <v>H31 - Zařízení slaboproudé elektrotechniky 3NP</v>
      </c>
      <c r="F99" s="323"/>
      <c r="G99" s="323"/>
      <c r="H99" s="323"/>
      <c r="L99" s="37"/>
    </row>
    <row r="100" spans="2:65" s="1" customFormat="1" ht="6.95" customHeight="1">
      <c r="B100" s="37"/>
      <c r="L100" s="37"/>
    </row>
    <row r="101" spans="2:65" s="1" customFormat="1" ht="18" customHeight="1">
      <c r="B101" s="37"/>
      <c r="C101" s="59" t="s">
        <v>25</v>
      </c>
      <c r="F101" s="145" t="str">
        <f>F12</f>
        <v xml:space="preserve"> </v>
      </c>
      <c r="I101" s="146" t="s">
        <v>27</v>
      </c>
      <c r="J101" s="63" t="str">
        <f>IF(J12="","",J12)</f>
        <v>4.6.2018</v>
      </c>
      <c r="L101" s="37"/>
    </row>
    <row r="102" spans="2:65" s="1" customFormat="1" ht="6.95" customHeight="1">
      <c r="B102" s="37"/>
      <c r="L102" s="37"/>
    </row>
    <row r="103" spans="2:65" s="1" customFormat="1" ht="15">
      <c r="B103" s="37"/>
      <c r="C103" s="59" t="s">
        <v>31</v>
      </c>
      <c r="F103" s="145" t="str">
        <f>E15</f>
        <v xml:space="preserve"> </v>
      </c>
      <c r="I103" s="146" t="s">
        <v>37</v>
      </c>
      <c r="J103" s="145" t="str">
        <f>E21</f>
        <v xml:space="preserve"> </v>
      </c>
      <c r="L103" s="37"/>
    </row>
    <row r="104" spans="2:65" s="1" customFormat="1" ht="14.45" customHeight="1">
      <c r="B104" s="37"/>
      <c r="C104" s="59" t="s">
        <v>35</v>
      </c>
      <c r="F104" s="145" t="str">
        <f>IF(E18="","",E18)</f>
        <v/>
      </c>
      <c r="L104" s="37"/>
    </row>
    <row r="105" spans="2:65" s="1" customFormat="1" ht="10.35" customHeight="1">
      <c r="B105" s="37"/>
      <c r="L105" s="37"/>
    </row>
    <row r="106" spans="2:65" s="9" customFormat="1" ht="29.25" customHeight="1">
      <c r="B106" s="147"/>
      <c r="C106" s="148" t="s">
        <v>165</v>
      </c>
      <c r="D106" s="149" t="s">
        <v>59</v>
      </c>
      <c r="E106" s="149" t="s">
        <v>55</v>
      </c>
      <c r="F106" s="149" t="s">
        <v>166</v>
      </c>
      <c r="G106" s="149" t="s">
        <v>167</v>
      </c>
      <c r="H106" s="149" t="s">
        <v>168</v>
      </c>
      <c r="I106" s="150" t="s">
        <v>169</v>
      </c>
      <c r="J106" s="149" t="s">
        <v>118</v>
      </c>
      <c r="K106" s="151" t="s">
        <v>170</v>
      </c>
      <c r="L106" s="147"/>
      <c r="M106" s="69" t="s">
        <v>171</v>
      </c>
      <c r="N106" s="70" t="s">
        <v>44</v>
      </c>
      <c r="O106" s="70" t="s">
        <v>172</v>
      </c>
      <c r="P106" s="70" t="s">
        <v>173</v>
      </c>
      <c r="Q106" s="70" t="s">
        <v>174</v>
      </c>
      <c r="R106" s="70" t="s">
        <v>175</v>
      </c>
      <c r="S106" s="70" t="s">
        <v>176</v>
      </c>
      <c r="T106" s="71" t="s">
        <v>177</v>
      </c>
    </row>
    <row r="107" spans="2:65" s="1" customFormat="1" ht="29.25" customHeight="1">
      <c r="B107" s="37"/>
      <c r="C107" s="73" t="s">
        <v>119</v>
      </c>
      <c r="J107" s="152">
        <f>BK107</f>
        <v>0</v>
      </c>
      <c r="L107" s="37"/>
      <c r="M107" s="72"/>
      <c r="N107" s="64"/>
      <c r="O107" s="64"/>
      <c r="P107" s="153">
        <f>P108+P185+P211</f>
        <v>0</v>
      </c>
      <c r="Q107" s="64"/>
      <c r="R107" s="153">
        <f>R108+R185+R211</f>
        <v>2.24E-4</v>
      </c>
      <c r="S107" s="64"/>
      <c r="T107" s="154">
        <f>T108+T185+T211</f>
        <v>0</v>
      </c>
      <c r="AT107" s="20" t="s">
        <v>73</v>
      </c>
      <c r="AU107" s="20" t="s">
        <v>120</v>
      </c>
      <c r="BK107" s="155">
        <f>BK108+BK185+BK211</f>
        <v>0</v>
      </c>
    </row>
    <row r="108" spans="2:65" s="10" customFormat="1" ht="37.35" customHeight="1">
      <c r="B108" s="156"/>
      <c r="D108" s="157" t="s">
        <v>73</v>
      </c>
      <c r="E108" s="158" t="s">
        <v>178</v>
      </c>
      <c r="F108" s="158" t="s">
        <v>179</v>
      </c>
      <c r="I108" s="159"/>
      <c r="J108" s="160">
        <f>BK108</f>
        <v>0</v>
      </c>
      <c r="L108" s="156"/>
      <c r="M108" s="161"/>
      <c r="N108" s="162"/>
      <c r="O108" s="162"/>
      <c r="P108" s="163">
        <f>P109+P110+P113+P117+P120+P123+P126+P129+P133+P136+P139+P146+P153+P160+P167+P169+P172+P176+P179+P182</f>
        <v>0</v>
      </c>
      <c r="Q108" s="162"/>
      <c r="R108" s="163">
        <f>R109+R110+R113+R117+R120+R123+R126+R129+R133+R136+R139+R146+R153+R160+R167+R169+R172+R176+R179+R182</f>
        <v>2.24E-4</v>
      </c>
      <c r="S108" s="162"/>
      <c r="T108" s="164">
        <f>T109+T110+T113+T117+T120+T123+T126+T129+T133+T136+T139+T146+T153+T160+T167+T169+T172+T176+T179+T182</f>
        <v>0</v>
      </c>
      <c r="AR108" s="157" t="s">
        <v>83</v>
      </c>
      <c r="AT108" s="165" t="s">
        <v>73</v>
      </c>
      <c r="AU108" s="165" t="s">
        <v>74</v>
      </c>
      <c r="AY108" s="157" t="s">
        <v>180</v>
      </c>
      <c r="BK108" s="166">
        <f>BK109+BK110+BK113+BK117+BK120+BK123+BK126+BK129+BK133+BK136+BK139+BK146+BK153+BK160+BK167+BK169+BK172+BK176+BK179+BK182</f>
        <v>0</v>
      </c>
    </row>
    <row r="109" spans="2:65" s="10" customFormat="1" ht="19.899999999999999" customHeight="1">
      <c r="B109" s="156"/>
      <c r="D109" s="157" t="s">
        <v>73</v>
      </c>
      <c r="E109" s="203" t="s">
        <v>1518</v>
      </c>
      <c r="F109" s="203" t="s">
        <v>1519</v>
      </c>
      <c r="I109" s="159"/>
      <c r="J109" s="204">
        <f>BK109</f>
        <v>0</v>
      </c>
      <c r="L109" s="156"/>
      <c r="M109" s="161"/>
      <c r="N109" s="162"/>
      <c r="O109" s="162"/>
      <c r="P109" s="163">
        <v>0</v>
      </c>
      <c r="Q109" s="162"/>
      <c r="R109" s="163">
        <v>0</v>
      </c>
      <c r="S109" s="162"/>
      <c r="T109" s="164">
        <v>0</v>
      </c>
      <c r="AR109" s="157" t="s">
        <v>83</v>
      </c>
      <c r="AT109" s="165" t="s">
        <v>73</v>
      </c>
      <c r="AU109" s="165" t="s">
        <v>24</v>
      </c>
      <c r="AY109" s="157" t="s">
        <v>180</v>
      </c>
      <c r="BK109" s="166">
        <v>0</v>
      </c>
    </row>
    <row r="110" spans="2:65" s="10" customFormat="1" ht="19.899999999999999" customHeight="1">
      <c r="B110" s="156"/>
      <c r="D110" s="167" t="s">
        <v>73</v>
      </c>
      <c r="E110" s="168" t="s">
        <v>1431</v>
      </c>
      <c r="F110" s="168" t="s">
        <v>1432</v>
      </c>
      <c r="I110" s="159"/>
      <c r="J110" s="169">
        <f>BK110</f>
        <v>0</v>
      </c>
      <c r="L110" s="156"/>
      <c r="M110" s="161"/>
      <c r="N110" s="162"/>
      <c r="O110" s="162"/>
      <c r="P110" s="163">
        <f>SUM(P111:P112)</f>
        <v>0</v>
      </c>
      <c r="Q110" s="162"/>
      <c r="R110" s="163">
        <f>SUM(R111:R112)</f>
        <v>0</v>
      </c>
      <c r="S110" s="162"/>
      <c r="T110" s="164">
        <f>SUM(T111:T112)</f>
        <v>0</v>
      </c>
      <c r="AR110" s="157" t="s">
        <v>83</v>
      </c>
      <c r="AT110" s="165" t="s">
        <v>73</v>
      </c>
      <c r="AU110" s="165" t="s">
        <v>24</v>
      </c>
      <c r="AY110" s="157" t="s">
        <v>180</v>
      </c>
      <c r="BK110" s="166">
        <f>SUM(BK111:BK112)</f>
        <v>0</v>
      </c>
    </row>
    <row r="111" spans="2:65" s="1" customFormat="1" ht="38.25" customHeight="1">
      <c r="B111" s="170"/>
      <c r="C111" s="171" t="s">
        <v>727</v>
      </c>
      <c r="D111" s="171" t="s">
        <v>184</v>
      </c>
      <c r="E111" s="172" t="s">
        <v>1433</v>
      </c>
      <c r="F111" s="173" t="s">
        <v>1434</v>
      </c>
      <c r="G111" s="174" t="s">
        <v>202</v>
      </c>
      <c r="H111" s="175">
        <v>1520</v>
      </c>
      <c r="I111" s="176"/>
      <c r="J111" s="177">
        <f>ROUND(I111*H111,2)</f>
        <v>0</v>
      </c>
      <c r="K111" s="173" t="s">
        <v>188</v>
      </c>
      <c r="L111" s="37"/>
      <c r="M111" s="178" t="s">
        <v>5</v>
      </c>
      <c r="N111" s="179" t="s">
        <v>45</v>
      </c>
      <c r="O111" s="38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AR111" s="20" t="s">
        <v>189</v>
      </c>
      <c r="AT111" s="20" t="s">
        <v>184</v>
      </c>
      <c r="AU111" s="20" t="s">
        <v>83</v>
      </c>
      <c r="AY111" s="20" t="s">
        <v>180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20" t="s">
        <v>24</v>
      </c>
      <c r="BK111" s="182">
        <f>ROUND(I111*H111,2)</f>
        <v>0</v>
      </c>
      <c r="BL111" s="20" t="s">
        <v>189</v>
      </c>
      <c r="BM111" s="20" t="s">
        <v>1435</v>
      </c>
    </row>
    <row r="112" spans="2:65" s="1" customFormat="1" ht="27">
      <c r="B112" s="37"/>
      <c r="D112" s="197" t="s">
        <v>204</v>
      </c>
      <c r="F112" s="198" t="s">
        <v>1436</v>
      </c>
      <c r="I112" s="195"/>
      <c r="L112" s="37"/>
      <c r="M112" s="196"/>
      <c r="N112" s="38"/>
      <c r="O112" s="38"/>
      <c r="P112" s="38"/>
      <c r="Q112" s="38"/>
      <c r="R112" s="38"/>
      <c r="S112" s="38"/>
      <c r="T112" s="66"/>
      <c r="AT112" s="20" t="s">
        <v>204</v>
      </c>
      <c r="AU112" s="20" t="s">
        <v>83</v>
      </c>
    </row>
    <row r="113" spans="2:65" s="10" customFormat="1" ht="29.85" customHeight="1">
      <c r="B113" s="156"/>
      <c r="D113" s="167" t="s">
        <v>73</v>
      </c>
      <c r="E113" s="168" t="s">
        <v>1437</v>
      </c>
      <c r="F113" s="168" t="s">
        <v>1438</v>
      </c>
      <c r="I113" s="159"/>
      <c r="J113" s="169">
        <f>BK113</f>
        <v>0</v>
      </c>
      <c r="L113" s="156"/>
      <c r="M113" s="161"/>
      <c r="N113" s="162"/>
      <c r="O113" s="162"/>
      <c r="P113" s="163">
        <f>SUM(P114:P116)</f>
        <v>0</v>
      </c>
      <c r="Q113" s="162"/>
      <c r="R113" s="163">
        <f>SUM(R114:R116)</f>
        <v>0</v>
      </c>
      <c r="S113" s="162"/>
      <c r="T113" s="164">
        <f>SUM(T114:T116)</f>
        <v>0</v>
      </c>
      <c r="AR113" s="157" t="s">
        <v>83</v>
      </c>
      <c r="AT113" s="165" t="s">
        <v>73</v>
      </c>
      <c r="AU113" s="165" t="s">
        <v>24</v>
      </c>
      <c r="AY113" s="157" t="s">
        <v>180</v>
      </c>
      <c r="BK113" s="166">
        <f>SUM(BK114:BK116)</f>
        <v>0</v>
      </c>
    </row>
    <row r="114" spans="2:65" s="1" customFormat="1" ht="25.5" customHeight="1">
      <c r="B114" s="170"/>
      <c r="C114" s="171" t="s">
        <v>695</v>
      </c>
      <c r="D114" s="171" t="s">
        <v>184</v>
      </c>
      <c r="E114" s="172" t="s">
        <v>1439</v>
      </c>
      <c r="F114" s="173" t="s">
        <v>1440</v>
      </c>
      <c r="G114" s="174" t="s">
        <v>187</v>
      </c>
      <c r="H114" s="175">
        <v>24</v>
      </c>
      <c r="I114" s="176"/>
      <c r="J114" s="177">
        <f>ROUND(I114*H114,2)</f>
        <v>0</v>
      </c>
      <c r="K114" s="173" t="s">
        <v>188</v>
      </c>
      <c r="L114" s="37"/>
      <c r="M114" s="178" t="s">
        <v>5</v>
      </c>
      <c r="N114" s="179" t="s">
        <v>45</v>
      </c>
      <c r="O114" s="38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AR114" s="20" t="s">
        <v>189</v>
      </c>
      <c r="AT114" s="20" t="s">
        <v>184</v>
      </c>
      <c r="AU114" s="20" t="s">
        <v>83</v>
      </c>
      <c r="AY114" s="20" t="s">
        <v>180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20" t="s">
        <v>24</v>
      </c>
      <c r="BK114" s="182">
        <f>ROUND(I114*H114,2)</f>
        <v>0</v>
      </c>
      <c r="BL114" s="20" t="s">
        <v>189</v>
      </c>
      <c r="BM114" s="20" t="s">
        <v>1441</v>
      </c>
    </row>
    <row r="115" spans="2:65" s="1" customFormat="1" ht="27">
      <c r="B115" s="37"/>
      <c r="D115" s="193" t="s">
        <v>204</v>
      </c>
      <c r="F115" s="194" t="s">
        <v>1436</v>
      </c>
      <c r="I115" s="195"/>
      <c r="L115" s="37"/>
      <c r="M115" s="196"/>
      <c r="N115" s="38"/>
      <c r="O115" s="38"/>
      <c r="P115" s="38"/>
      <c r="Q115" s="38"/>
      <c r="R115" s="38"/>
      <c r="S115" s="38"/>
      <c r="T115" s="66"/>
      <c r="AT115" s="20" t="s">
        <v>204</v>
      </c>
      <c r="AU115" s="20" t="s">
        <v>83</v>
      </c>
    </row>
    <row r="116" spans="2:65" s="1" customFormat="1" ht="38.25" customHeight="1">
      <c r="B116" s="170"/>
      <c r="C116" s="183" t="s">
        <v>699</v>
      </c>
      <c r="D116" s="183" t="s">
        <v>192</v>
      </c>
      <c r="E116" s="184" t="s">
        <v>1442</v>
      </c>
      <c r="F116" s="185" t="s">
        <v>1443</v>
      </c>
      <c r="G116" s="186" t="s">
        <v>194</v>
      </c>
      <c r="H116" s="187">
        <v>24</v>
      </c>
      <c r="I116" s="188"/>
      <c r="J116" s="189">
        <f>ROUND(I116*H116,2)</f>
        <v>0</v>
      </c>
      <c r="K116" s="185" t="s">
        <v>5</v>
      </c>
      <c r="L116" s="190"/>
      <c r="M116" s="191" t="s">
        <v>5</v>
      </c>
      <c r="N116" s="192" t="s">
        <v>45</v>
      </c>
      <c r="O116" s="38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20" t="s">
        <v>195</v>
      </c>
      <c r="AT116" s="20" t="s">
        <v>192</v>
      </c>
      <c r="AU116" s="20" t="s">
        <v>83</v>
      </c>
      <c r="AY116" s="20" t="s">
        <v>180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20" t="s">
        <v>24</v>
      </c>
      <c r="BK116" s="182">
        <f>ROUND(I116*H116,2)</f>
        <v>0</v>
      </c>
      <c r="BL116" s="20" t="s">
        <v>189</v>
      </c>
      <c r="BM116" s="20" t="s">
        <v>1444</v>
      </c>
    </row>
    <row r="117" spans="2:65" s="10" customFormat="1" ht="29.85" customHeight="1">
      <c r="B117" s="156"/>
      <c r="D117" s="167" t="s">
        <v>73</v>
      </c>
      <c r="E117" s="168" t="s">
        <v>1445</v>
      </c>
      <c r="F117" s="168" t="s">
        <v>1446</v>
      </c>
      <c r="I117" s="159"/>
      <c r="J117" s="169">
        <f>BK117</f>
        <v>0</v>
      </c>
      <c r="L117" s="156"/>
      <c r="M117" s="161"/>
      <c r="N117" s="162"/>
      <c r="O117" s="162"/>
      <c r="P117" s="163">
        <f>SUM(P118:P119)</f>
        <v>0</v>
      </c>
      <c r="Q117" s="162"/>
      <c r="R117" s="163">
        <f>SUM(R118:R119)</f>
        <v>0</v>
      </c>
      <c r="S117" s="162"/>
      <c r="T117" s="164">
        <f>SUM(T118:T119)</f>
        <v>0</v>
      </c>
      <c r="AR117" s="157" t="s">
        <v>83</v>
      </c>
      <c r="AT117" s="165" t="s">
        <v>73</v>
      </c>
      <c r="AU117" s="165" t="s">
        <v>24</v>
      </c>
      <c r="AY117" s="157" t="s">
        <v>180</v>
      </c>
      <c r="BK117" s="166">
        <f>SUM(BK118:BK119)</f>
        <v>0</v>
      </c>
    </row>
    <row r="118" spans="2:65" s="1" customFormat="1" ht="25.5" customHeight="1">
      <c r="B118" s="170"/>
      <c r="C118" s="171" t="s">
        <v>731</v>
      </c>
      <c r="D118" s="171" t="s">
        <v>184</v>
      </c>
      <c r="E118" s="172" t="s">
        <v>1183</v>
      </c>
      <c r="F118" s="173" t="s">
        <v>1184</v>
      </c>
      <c r="G118" s="174" t="s">
        <v>202</v>
      </c>
      <c r="H118" s="175">
        <v>1080</v>
      </c>
      <c r="I118" s="176"/>
      <c r="J118" s="177">
        <f>ROUND(I118*H118,2)</f>
        <v>0</v>
      </c>
      <c r="K118" s="173" t="s">
        <v>188</v>
      </c>
      <c r="L118" s="37"/>
      <c r="M118" s="178" t="s">
        <v>5</v>
      </c>
      <c r="N118" s="179" t="s">
        <v>45</v>
      </c>
      <c r="O118" s="38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AR118" s="20" t="s">
        <v>189</v>
      </c>
      <c r="AT118" s="20" t="s">
        <v>184</v>
      </c>
      <c r="AU118" s="20" t="s">
        <v>83</v>
      </c>
      <c r="AY118" s="20" t="s">
        <v>180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20" t="s">
        <v>24</v>
      </c>
      <c r="BK118" s="182">
        <f>ROUND(I118*H118,2)</f>
        <v>0</v>
      </c>
      <c r="BL118" s="20" t="s">
        <v>189</v>
      </c>
      <c r="BM118" s="20" t="s">
        <v>1447</v>
      </c>
    </row>
    <row r="119" spans="2:65" s="1" customFormat="1" ht="25.5" customHeight="1">
      <c r="B119" s="170"/>
      <c r="C119" s="183" t="s">
        <v>705</v>
      </c>
      <c r="D119" s="183" t="s">
        <v>192</v>
      </c>
      <c r="E119" s="184" t="s">
        <v>1448</v>
      </c>
      <c r="F119" s="185" t="s">
        <v>1449</v>
      </c>
      <c r="G119" s="186" t="s">
        <v>192</v>
      </c>
      <c r="H119" s="187">
        <v>1080</v>
      </c>
      <c r="I119" s="188"/>
      <c r="J119" s="189">
        <f>ROUND(I119*H119,2)</f>
        <v>0</v>
      </c>
      <c r="K119" s="185" t="s">
        <v>5</v>
      </c>
      <c r="L119" s="190"/>
      <c r="M119" s="191" t="s">
        <v>5</v>
      </c>
      <c r="N119" s="192" t="s">
        <v>45</v>
      </c>
      <c r="O119" s="38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AR119" s="20" t="s">
        <v>195</v>
      </c>
      <c r="AT119" s="20" t="s">
        <v>192</v>
      </c>
      <c r="AU119" s="20" t="s">
        <v>83</v>
      </c>
      <c r="AY119" s="20" t="s">
        <v>180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20" t="s">
        <v>24</v>
      </c>
      <c r="BK119" s="182">
        <f>ROUND(I119*H119,2)</f>
        <v>0</v>
      </c>
      <c r="BL119" s="20" t="s">
        <v>189</v>
      </c>
      <c r="BM119" s="20" t="s">
        <v>1450</v>
      </c>
    </row>
    <row r="120" spans="2:65" s="10" customFormat="1" ht="29.85" customHeight="1">
      <c r="B120" s="156"/>
      <c r="D120" s="167" t="s">
        <v>73</v>
      </c>
      <c r="E120" s="168" t="s">
        <v>1520</v>
      </c>
      <c r="F120" s="168" t="s">
        <v>1521</v>
      </c>
      <c r="I120" s="159"/>
      <c r="J120" s="169">
        <f>BK120</f>
        <v>0</v>
      </c>
      <c r="L120" s="156"/>
      <c r="M120" s="161"/>
      <c r="N120" s="162"/>
      <c r="O120" s="162"/>
      <c r="P120" s="163">
        <f>SUM(P121:P122)</f>
        <v>0</v>
      </c>
      <c r="Q120" s="162"/>
      <c r="R120" s="163">
        <f>SUM(R121:R122)</f>
        <v>0</v>
      </c>
      <c r="S120" s="162"/>
      <c r="T120" s="164">
        <f>SUM(T121:T122)</f>
        <v>0</v>
      </c>
      <c r="AR120" s="157" t="s">
        <v>83</v>
      </c>
      <c r="AT120" s="165" t="s">
        <v>73</v>
      </c>
      <c r="AU120" s="165" t="s">
        <v>24</v>
      </c>
      <c r="AY120" s="157" t="s">
        <v>180</v>
      </c>
      <c r="BK120" s="166">
        <f>SUM(BK121:BK122)</f>
        <v>0</v>
      </c>
    </row>
    <row r="121" spans="2:65" s="1" customFormat="1" ht="25.5" customHeight="1">
      <c r="B121" s="170"/>
      <c r="C121" s="171" t="s">
        <v>846</v>
      </c>
      <c r="D121" s="171" t="s">
        <v>184</v>
      </c>
      <c r="E121" s="172" t="s">
        <v>1183</v>
      </c>
      <c r="F121" s="173" t="s">
        <v>1184</v>
      </c>
      <c r="G121" s="174" t="s">
        <v>202</v>
      </c>
      <c r="H121" s="175">
        <v>130</v>
      </c>
      <c r="I121" s="176"/>
      <c r="J121" s="177">
        <f>ROUND(I121*H121,2)</f>
        <v>0</v>
      </c>
      <c r="K121" s="173" t="s">
        <v>188</v>
      </c>
      <c r="L121" s="37"/>
      <c r="M121" s="178" t="s">
        <v>5</v>
      </c>
      <c r="N121" s="179" t="s">
        <v>45</v>
      </c>
      <c r="O121" s="38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AR121" s="20" t="s">
        <v>189</v>
      </c>
      <c r="AT121" s="20" t="s">
        <v>184</v>
      </c>
      <c r="AU121" s="20" t="s">
        <v>83</v>
      </c>
      <c r="AY121" s="20" t="s">
        <v>180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20" t="s">
        <v>24</v>
      </c>
      <c r="BK121" s="182">
        <f>ROUND(I121*H121,2)</f>
        <v>0</v>
      </c>
      <c r="BL121" s="20" t="s">
        <v>189</v>
      </c>
      <c r="BM121" s="20" t="s">
        <v>1522</v>
      </c>
    </row>
    <row r="122" spans="2:65" s="1" customFormat="1" ht="16.5" customHeight="1">
      <c r="B122" s="170"/>
      <c r="C122" s="183" t="s">
        <v>866</v>
      </c>
      <c r="D122" s="183" t="s">
        <v>192</v>
      </c>
      <c r="E122" s="184" t="s">
        <v>1523</v>
      </c>
      <c r="F122" s="185" t="s">
        <v>1524</v>
      </c>
      <c r="G122" s="186" t="s">
        <v>192</v>
      </c>
      <c r="H122" s="187">
        <v>130</v>
      </c>
      <c r="I122" s="188"/>
      <c r="J122" s="189">
        <f>ROUND(I122*H122,2)</f>
        <v>0</v>
      </c>
      <c r="K122" s="185" t="s">
        <v>5</v>
      </c>
      <c r="L122" s="190"/>
      <c r="M122" s="191" t="s">
        <v>5</v>
      </c>
      <c r="N122" s="192" t="s">
        <v>45</v>
      </c>
      <c r="O122" s="38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AR122" s="20" t="s">
        <v>195</v>
      </c>
      <c r="AT122" s="20" t="s">
        <v>192</v>
      </c>
      <c r="AU122" s="20" t="s">
        <v>83</v>
      </c>
      <c r="AY122" s="20" t="s">
        <v>180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20" t="s">
        <v>24</v>
      </c>
      <c r="BK122" s="182">
        <f>ROUND(I122*H122,2)</f>
        <v>0</v>
      </c>
      <c r="BL122" s="20" t="s">
        <v>189</v>
      </c>
      <c r="BM122" s="20" t="s">
        <v>1525</v>
      </c>
    </row>
    <row r="123" spans="2:65" s="10" customFormat="1" ht="29.85" customHeight="1">
      <c r="B123" s="156"/>
      <c r="D123" s="167" t="s">
        <v>73</v>
      </c>
      <c r="E123" s="168" t="s">
        <v>1526</v>
      </c>
      <c r="F123" s="168" t="s">
        <v>1527</v>
      </c>
      <c r="I123" s="159"/>
      <c r="J123" s="169">
        <f>BK123</f>
        <v>0</v>
      </c>
      <c r="L123" s="156"/>
      <c r="M123" s="161"/>
      <c r="N123" s="162"/>
      <c r="O123" s="162"/>
      <c r="P123" s="163">
        <f>SUM(P124:P125)</f>
        <v>0</v>
      </c>
      <c r="Q123" s="162"/>
      <c r="R123" s="163">
        <f>SUM(R124:R125)</f>
        <v>0</v>
      </c>
      <c r="S123" s="162"/>
      <c r="T123" s="164">
        <f>SUM(T124:T125)</f>
        <v>0</v>
      </c>
      <c r="AR123" s="157" t="s">
        <v>83</v>
      </c>
      <c r="AT123" s="165" t="s">
        <v>73</v>
      </c>
      <c r="AU123" s="165" t="s">
        <v>24</v>
      </c>
      <c r="AY123" s="157" t="s">
        <v>180</v>
      </c>
      <c r="BK123" s="166">
        <f>SUM(BK124:BK125)</f>
        <v>0</v>
      </c>
    </row>
    <row r="124" spans="2:65" s="1" customFormat="1" ht="25.5" customHeight="1">
      <c r="B124" s="170"/>
      <c r="C124" s="171" t="s">
        <v>870</v>
      </c>
      <c r="D124" s="171" t="s">
        <v>184</v>
      </c>
      <c r="E124" s="172" t="s">
        <v>1183</v>
      </c>
      <c r="F124" s="173" t="s">
        <v>1184</v>
      </c>
      <c r="G124" s="174" t="s">
        <v>202</v>
      </c>
      <c r="H124" s="175">
        <v>50</v>
      </c>
      <c r="I124" s="176"/>
      <c r="J124" s="177">
        <f>ROUND(I124*H124,2)</f>
        <v>0</v>
      </c>
      <c r="K124" s="173" t="s">
        <v>188</v>
      </c>
      <c r="L124" s="37"/>
      <c r="M124" s="178" t="s">
        <v>5</v>
      </c>
      <c r="N124" s="179" t="s">
        <v>45</v>
      </c>
      <c r="O124" s="38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20" t="s">
        <v>189</v>
      </c>
      <c r="AT124" s="20" t="s">
        <v>184</v>
      </c>
      <c r="AU124" s="20" t="s">
        <v>83</v>
      </c>
      <c r="AY124" s="20" t="s">
        <v>180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20" t="s">
        <v>24</v>
      </c>
      <c r="BK124" s="182">
        <f>ROUND(I124*H124,2)</f>
        <v>0</v>
      </c>
      <c r="BL124" s="20" t="s">
        <v>189</v>
      </c>
      <c r="BM124" s="20" t="s">
        <v>1528</v>
      </c>
    </row>
    <row r="125" spans="2:65" s="1" customFormat="1" ht="16.5" customHeight="1">
      <c r="B125" s="170"/>
      <c r="C125" s="183" t="s">
        <v>850</v>
      </c>
      <c r="D125" s="183" t="s">
        <v>192</v>
      </c>
      <c r="E125" s="184" t="s">
        <v>1529</v>
      </c>
      <c r="F125" s="185" t="s">
        <v>1530</v>
      </c>
      <c r="G125" s="186" t="s">
        <v>192</v>
      </c>
      <c r="H125" s="187">
        <v>50</v>
      </c>
      <c r="I125" s="188"/>
      <c r="J125" s="189">
        <f>ROUND(I125*H125,2)</f>
        <v>0</v>
      </c>
      <c r="K125" s="185" t="s">
        <v>5</v>
      </c>
      <c r="L125" s="190"/>
      <c r="M125" s="191" t="s">
        <v>5</v>
      </c>
      <c r="N125" s="192" t="s">
        <v>45</v>
      </c>
      <c r="O125" s="3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AR125" s="20" t="s">
        <v>195</v>
      </c>
      <c r="AT125" s="20" t="s">
        <v>192</v>
      </c>
      <c r="AU125" s="20" t="s">
        <v>83</v>
      </c>
      <c r="AY125" s="20" t="s">
        <v>180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20" t="s">
        <v>24</v>
      </c>
      <c r="BK125" s="182">
        <f>ROUND(I125*H125,2)</f>
        <v>0</v>
      </c>
      <c r="BL125" s="20" t="s">
        <v>189</v>
      </c>
      <c r="BM125" s="20" t="s">
        <v>1531</v>
      </c>
    </row>
    <row r="126" spans="2:65" s="10" customFormat="1" ht="29.85" customHeight="1">
      <c r="B126" s="156"/>
      <c r="D126" s="167" t="s">
        <v>73</v>
      </c>
      <c r="E126" s="168" t="s">
        <v>1532</v>
      </c>
      <c r="F126" s="168" t="s">
        <v>1533</v>
      </c>
      <c r="I126" s="159"/>
      <c r="J126" s="169">
        <f>BK126</f>
        <v>0</v>
      </c>
      <c r="L126" s="156"/>
      <c r="M126" s="161"/>
      <c r="N126" s="162"/>
      <c r="O126" s="162"/>
      <c r="P126" s="163">
        <f>SUM(P127:P128)</f>
        <v>0</v>
      </c>
      <c r="Q126" s="162"/>
      <c r="R126" s="163">
        <f>SUM(R127:R128)</f>
        <v>0</v>
      </c>
      <c r="S126" s="162"/>
      <c r="T126" s="164">
        <f>SUM(T127:T128)</f>
        <v>0</v>
      </c>
      <c r="AR126" s="157" t="s">
        <v>83</v>
      </c>
      <c r="AT126" s="165" t="s">
        <v>73</v>
      </c>
      <c r="AU126" s="165" t="s">
        <v>24</v>
      </c>
      <c r="AY126" s="157" t="s">
        <v>180</v>
      </c>
      <c r="BK126" s="166">
        <f>SUM(BK127:BK128)</f>
        <v>0</v>
      </c>
    </row>
    <row r="127" spans="2:65" s="1" customFormat="1" ht="25.5" customHeight="1">
      <c r="B127" s="170"/>
      <c r="C127" s="171" t="s">
        <v>872</v>
      </c>
      <c r="D127" s="171" t="s">
        <v>184</v>
      </c>
      <c r="E127" s="172" t="s">
        <v>1534</v>
      </c>
      <c r="F127" s="173" t="s">
        <v>1535</v>
      </c>
      <c r="G127" s="174" t="s">
        <v>202</v>
      </c>
      <c r="H127" s="175">
        <v>50</v>
      </c>
      <c r="I127" s="176"/>
      <c r="J127" s="177">
        <f>ROUND(I127*H127,2)</f>
        <v>0</v>
      </c>
      <c r="K127" s="173" t="s">
        <v>188</v>
      </c>
      <c r="L127" s="37"/>
      <c r="M127" s="178" t="s">
        <v>5</v>
      </c>
      <c r="N127" s="179" t="s">
        <v>45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189</v>
      </c>
      <c r="AT127" s="20" t="s">
        <v>184</v>
      </c>
      <c r="AU127" s="20" t="s">
        <v>83</v>
      </c>
      <c r="AY127" s="20" t="s">
        <v>180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24</v>
      </c>
      <c r="BK127" s="182">
        <f>ROUND(I127*H127,2)</f>
        <v>0</v>
      </c>
      <c r="BL127" s="20" t="s">
        <v>189</v>
      </c>
      <c r="BM127" s="20" t="s">
        <v>1536</v>
      </c>
    </row>
    <row r="128" spans="2:65" s="1" customFormat="1" ht="16.5" customHeight="1">
      <c r="B128" s="170"/>
      <c r="C128" s="183" t="s">
        <v>876</v>
      </c>
      <c r="D128" s="183" t="s">
        <v>192</v>
      </c>
      <c r="E128" s="184" t="s">
        <v>1133</v>
      </c>
      <c r="F128" s="185" t="s">
        <v>1537</v>
      </c>
      <c r="G128" s="186" t="s">
        <v>192</v>
      </c>
      <c r="H128" s="187">
        <v>50</v>
      </c>
      <c r="I128" s="188"/>
      <c r="J128" s="189">
        <f>ROUND(I128*H128,2)</f>
        <v>0</v>
      </c>
      <c r="K128" s="185" t="s">
        <v>5</v>
      </c>
      <c r="L128" s="190"/>
      <c r="M128" s="191" t="s">
        <v>5</v>
      </c>
      <c r="N128" s="192" t="s">
        <v>45</v>
      </c>
      <c r="O128" s="3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20" t="s">
        <v>195</v>
      </c>
      <c r="AT128" s="20" t="s">
        <v>192</v>
      </c>
      <c r="AU128" s="20" t="s">
        <v>83</v>
      </c>
      <c r="AY128" s="20" t="s">
        <v>180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20" t="s">
        <v>24</v>
      </c>
      <c r="BK128" s="182">
        <f>ROUND(I128*H128,2)</f>
        <v>0</v>
      </c>
      <c r="BL128" s="20" t="s">
        <v>189</v>
      </c>
      <c r="BM128" s="20" t="s">
        <v>1538</v>
      </c>
    </row>
    <row r="129" spans="2:65" s="10" customFormat="1" ht="29.85" customHeight="1">
      <c r="B129" s="156"/>
      <c r="D129" s="167" t="s">
        <v>73</v>
      </c>
      <c r="E129" s="168" t="s">
        <v>1539</v>
      </c>
      <c r="F129" s="168" t="s">
        <v>1540</v>
      </c>
      <c r="I129" s="159"/>
      <c r="J129" s="169">
        <f>BK129</f>
        <v>0</v>
      </c>
      <c r="L129" s="156"/>
      <c r="M129" s="161"/>
      <c r="N129" s="162"/>
      <c r="O129" s="162"/>
      <c r="P129" s="163">
        <f>SUM(P130:P132)</f>
        <v>0</v>
      </c>
      <c r="Q129" s="162"/>
      <c r="R129" s="163">
        <f>SUM(R130:R132)</f>
        <v>0</v>
      </c>
      <c r="S129" s="162"/>
      <c r="T129" s="164">
        <f>SUM(T130:T132)</f>
        <v>0</v>
      </c>
      <c r="AR129" s="157" t="s">
        <v>83</v>
      </c>
      <c r="AT129" s="165" t="s">
        <v>73</v>
      </c>
      <c r="AU129" s="165" t="s">
        <v>24</v>
      </c>
      <c r="AY129" s="157" t="s">
        <v>180</v>
      </c>
      <c r="BK129" s="166">
        <f>SUM(BK130:BK132)</f>
        <v>0</v>
      </c>
    </row>
    <row r="130" spans="2:65" s="1" customFormat="1" ht="25.5" customHeight="1">
      <c r="B130" s="170"/>
      <c r="C130" s="171" t="s">
        <v>862</v>
      </c>
      <c r="D130" s="171" t="s">
        <v>184</v>
      </c>
      <c r="E130" s="172" t="s">
        <v>1183</v>
      </c>
      <c r="F130" s="173" t="s">
        <v>1184</v>
      </c>
      <c r="G130" s="174" t="s">
        <v>202</v>
      </c>
      <c r="H130" s="175">
        <v>260</v>
      </c>
      <c r="I130" s="176"/>
      <c r="J130" s="177">
        <f>ROUND(I130*H130,2)</f>
        <v>0</v>
      </c>
      <c r="K130" s="173" t="s">
        <v>188</v>
      </c>
      <c r="L130" s="37"/>
      <c r="M130" s="178" t="s">
        <v>5</v>
      </c>
      <c r="N130" s="179" t="s">
        <v>45</v>
      </c>
      <c r="O130" s="3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0" t="s">
        <v>189</v>
      </c>
      <c r="AT130" s="20" t="s">
        <v>184</v>
      </c>
      <c r="AU130" s="20" t="s">
        <v>83</v>
      </c>
      <c r="AY130" s="20" t="s">
        <v>180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0" t="s">
        <v>24</v>
      </c>
      <c r="BK130" s="182">
        <f>ROUND(I130*H130,2)</f>
        <v>0</v>
      </c>
      <c r="BL130" s="20" t="s">
        <v>189</v>
      </c>
      <c r="BM130" s="20" t="s">
        <v>1541</v>
      </c>
    </row>
    <row r="131" spans="2:65" s="1" customFormat="1" ht="16.5" customHeight="1">
      <c r="B131" s="170"/>
      <c r="C131" s="183" t="s">
        <v>858</v>
      </c>
      <c r="D131" s="183" t="s">
        <v>192</v>
      </c>
      <c r="E131" s="184" t="s">
        <v>1542</v>
      </c>
      <c r="F131" s="185" t="s">
        <v>1543</v>
      </c>
      <c r="G131" s="186" t="s">
        <v>192</v>
      </c>
      <c r="H131" s="187">
        <v>180</v>
      </c>
      <c r="I131" s="188"/>
      <c r="J131" s="189">
        <f>ROUND(I131*H131,2)</f>
        <v>0</v>
      </c>
      <c r="K131" s="185" t="s">
        <v>5</v>
      </c>
      <c r="L131" s="190"/>
      <c r="M131" s="191" t="s">
        <v>5</v>
      </c>
      <c r="N131" s="192" t="s">
        <v>45</v>
      </c>
      <c r="O131" s="38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AR131" s="20" t="s">
        <v>195</v>
      </c>
      <c r="AT131" s="20" t="s">
        <v>192</v>
      </c>
      <c r="AU131" s="20" t="s">
        <v>83</v>
      </c>
      <c r="AY131" s="20" t="s">
        <v>180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0" t="s">
        <v>24</v>
      </c>
      <c r="BK131" s="182">
        <f>ROUND(I131*H131,2)</f>
        <v>0</v>
      </c>
      <c r="BL131" s="20" t="s">
        <v>189</v>
      </c>
      <c r="BM131" s="20" t="s">
        <v>1544</v>
      </c>
    </row>
    <row r="132" spans="2:65" s="1" customFormat="1" ht="16.5" customHeight="1">
      <c r="B132" s="170"/>
      <c r="C132" s="183" t="s">
        <v>854</v>
      </c>
      <c r="D132" s="183" t="s">
        <v>192</v>
      </c>
      <c r="E132" s="184" t="s">
        <v>1545</v>
      </c>
      <c r="F132" s="185" t="s">
        <v>1546</v>
      </c>
      <c r="G132" s="186" t="s">
        <v>192</v>
      </c>
      <c r="H132" s="187">
        <v>80</v>
      </c>
      <c r="I132" s="188"/>
      <c r="J132" s="189">
        <f>ROUND(I132*H132,2)</f>
        <v>0</v>
      </c>
      <c r="K132" s="185" t="s">
        <v>5</v>
      </c>
      <c r="L132" s="190"/>
      <c r="M132" s="191" t="s">
        <v>5</v>
      </c>
      <c r="N132" s="192" t="s">
        <v>45</v>
      </c>
      <c r="O132" s="38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20" t="s">
        <v>195</v>
      </c>
      <c r="AT132" s="20" t="s">
        <v>192</v>
      </c>
      <c r="AU132" s="20" t="s">
        <v>83</v>
      </c>
      <c r="AY132" s="20" t="s">
        <v>180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20" t="s">
        <v>24</v>
      </c>
      <c r="BK132" s="182">
        <f>ROUND(I132*H132,2)</f>
        <v>0</v>
      </c>
      <c r="BL132" s="20" t="s">
        <v>189</v>
      </c>
      <c r="BM132" s="20" t="s">
        <v>1547</v>
      </c>
    </row>
    <row r="133" spans="2:65" s="10" customFormat="1" ht="29.85" customHeight="1">
      <c r="B133" s="156"/>
      <c r="D133" s="167" t="s">
        <v>73</v>
      </c>
      <c r="E133" s="168" t="s">
        <v>305</v>
      </c>
      <c r="F133" s="168" t="s">
        <v>306</v>
      </c>
      <c r="I133" s="159"/>
      <c r="J133" s="169">
        <f>BK133</f>
        <v>0</v>
      </c>
      <c r="L133" s="156"/>
      <c r="M133" s="161"/>
      <c r="N133" s="162"/>
      <c r="O133" s="162"/>
      <c r="P133" s="163">
        <f>SUM(P134:P135)</f>
        <v>0</v>
      </c>
      <c r="Q133" s="162"/>
      <c r="R133" s="163">
        <f>SUM(R134:R135)</f>
        <v>0</v>
      </c>
      <c r="S133" s="162"/>
      <c r="T133" s="164">
        <f>SUM(T134:T135)</f>
        <v>0</v>
      </c>
      <c r="AR133" s="157" t="s">
        <v>83</v>
      </c>
      <c r="AT133" s="165" t="s">
        <v>73</v>
      </c>
      <c r="AU133" s="165" t="s">
        <v>24</v>
      </c>
      <c r="AY133" s="157" t="s">
        <v>180</v>
      </c>
      <c r="BK133" s="166">
        <f>SUM(BK134:BK135)</f>
        <v>0</v>
      </c>
    </row>
    <row r="134" spans="2:65" s="1" customFormat="1" ht="25.5" customHeight="1">
      <c r="B134" s="170"/>
      <c r="C134" s="171" t="s">
        <v>307</v>
      </c>
      <c r="D134" s="171" t="s">
        <v>184</v>
      </c>
      <c r="E134" s="172" t="s">
        <v>308</v>
      </c>
      <c r="F134" s="173" t="s">
        <v>309</v>
      </c>
      <c r="G134" s="174" t="s">
        <v>187</v>
      </c>
      <c r="H134" s="175">
        <v>9</v>
      </c>
      <c r="I134" s="176"/>
      <c r="J134" s="177">
        <f>ROUND(I134*H134,2)</f>
        <v>0</v>
      </c>
      <c r="K134" s="173" t="s">
        <v>188</v>
      </c>
      <c r="L134" s="37"/>
      <c r="M134" s="178" t="s">
        <v>5</v>
      </c>
      <c r="N134" s="179" t="s">
        <v>45</v>
      </c>
      <c r="O134" s="3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20" t="s">
        <v>189</v>
      </c>
      <c r="AT134" s="20" t="s">
        <v>184</v>
      </c>
      <c r="AU134" s="20" t="s">
        <v>83</v>
      </c>
      <c r="AY134" s="20" t="s">
        <v>180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0" t="s">
        <v>24</v>
      </c>
      <c r="BK134" s="182">
        <f>ROUND(I134*H134,2)</f>
        <v>0</v>
      </c>
      <c r="BL134" s="20" t="s">
        <v>189</v>
      </c>
      <c r="BM134" s="20" t="s">
        <v>310</v>
      </c>
    </row>
    <row r="135" spans="2:65" s="1" customFormat="1" ht="25.5" customHeight="1">
      <c r="B135" s="170"/>
      <c r="C135" s="183" t="s">
        <v>311</v>
      </c>
      <c r="D135" s="183" t="s">
        <v>192</v>
      </c>
      <c r="E135" s="184" t="s">
        <v>312</v>
      </c>
      <c r="F135" s="185" t="s">
        <v>313</v>
      </c>
      <c r="G135" s="186" t="s">
        <v>194</v>
      </c>
      <c r="H135" s="187">
        <v>9</v>
      </c>
      <c r="I135" s="188"/>
      <c r="J135" s="189">
        <f>ROUND(I135*H135,2)</f>
        <v>0</v>
      </c>
      <c r="K135" s="185" t="s">
        <v>5</v>
      </c>
      <c r="L135" s="190"/>
      <c r="M135" s="191" t="s">
        <v>5</v>
      </c>
      <c r="N135" s="192" t="s">
        <v>45</v>
      </c>
      <c r="O135" s="38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20" t="s">
        <v>195</v>
      </c>
      <c r="AT135" s="20" t="s">
        <v>192</v>
      </c>
      <c r="AU135" s="20" t="s">
        <v>83</v>
      </c>
      <c r="AY135" s="20" t="s">
        <v>180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20" t="s">
        <v>24</v>
      </c>
      <c r="BK135" s="182">
        <f>ROUND(I135*H135,2)</f>
        <v>0</v>
      </c>
      <c r="BL135" s="20" t="s">
        <v>189</v>
      </c>
      <c r="BM135" s="20" t="s">
        <v>314</v>
      </c>
    </row>
    <row r="136" spans="2:65" s="10" customFormat="1" ht="29.85" customHeight="1">
      <c r="B136" s="156"/>
      <c r="D136" s="167" t="s">
        <v>73</v>
      </c>
      <c r="E136" s="168" t="s">
        <v>1401</v>
      </c>
      <c r="F136" s="168" t="s">
        <v>1402</v>
      </c>
      <c r="I136" s="159"/>
      <c r="J136" s="169">
        <f>BK136</f>
        <v>0</v>
      </c>
      <c r="L136" s="156"/>
      <c r="M136" s="161"/>
      <c r="N136" s="162"/>
      <c r="O136" s="162"/>
      <c r="P136" s="163">
        <f>SUM(P137:P138)</f>
        <v>0</v>
      </c>
      <c r="Q136" s="162"/>
      <c r="R136" s="163">
        <f>SUM(R137:R138)</f>
        <v>0</v>
      </c>
      <c r="S136" s="162"/>
      <c r="T136" s="164">
        <f>SUM(T137:T138)</f>
        <v>0</v>
      </c>
      <c r="AR136" s="157" t="s">
        <v>83</v>
      </c>
      <c r="AT136" s="165" t="s">
        <v>73</v>
      </c>
      <c r="AU136" s="165" t="s">
        <v>24</v>
      </c>
      <c r="AY136" s="157" t="s">
        <v>180</v>
      </c>
      <c r="BK136" s="166">
        <f>SUM(BK137:BK138)</f>
        <v>0</v>
      </c>
    </row>
    <row r="137" spans="2:65" s="1" customFormat="1" ht="38.25" customHeight="1">
      <c r="B137" s="170"/>
      <c r="C137" s="171" t="s">
        <v>479</v>
      </c>
      <c r="D137" s="171" t="s">
        <v>184</v>
      </c>
      <c r="E137" s="172" t="s">
        <v>1403</v>
      </c>
      <c r="F137" s="173" t="s">
        <v>1404</v>
      </c>
      <c r="G137" s="174" t="s">
        <v>187</v>
      </c>
      <c r="H137" s="175">
        <v>30</v>
      </c>
      <c r="I137" s="176"/>
      <c r="J137" s="177">
        <f>ROUND(I137*H137,2)</f>
        <v>0</v>
      </c>
      <c r="K137" s="173" t="s">
        <v>188</v>
      </c>
      <c r="L137" s="37"/>
      <c r="M137" s="178" t="s">
        <v>5</v>
      </c>
      <c r="N137" s="179" t="s">
        <v>45</v>
      </c>
      <c r="O137" s="3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20" t="s">
        <v>189</v>
      </c>
      <c r="AT137" s="20" t="s">
        <v>184</v>
      </c>
      <c r="AU137" s="20" t="s">
        <v>83</v>
      </c>
      <c r="AY137" s="20" t="s">
        <v>180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20" t="s">
        <v>24</v>
      </c>
      <c r="BK137" s="182">
        <f>ROUND(I137*H137,2)</f>
        <v>0</v>
      </c>
      <c r="BL137" s="20" t="s">
        <v>189</v>
      </c>
      <c r="BM137" s="20" t="s">
        <v>1405</v>
      </c>
    </row>
    <row r="138" spans="2:65" s="1" customFormat="1" ht="16.5" customHeight="1">
      <c r="B138" s="170"/>
      <c r="C138" s="183" t="s">
        <v>491</v>
      </c>
      <c r="D138" s="183" t="s">
        <v>192</v>
      </c>
      <c r="E138" s="184" t="s">
        <v>1406</v>
      </c>
      <c r="F138" s="185" t="s">
        <v>1407</v>
      </c>
      <c r="G138" s="186" t="s">
        <v>194</v>
      </c>
      <c r="H138" s="187">
        <v>30</v>
      </c>
      <c r="I138" s="188"/>
      <c r="J138" s="189">
        <f>ROUND(I138*H138,2)</f>
        <v>0</v>
      </c>
      <c r="K138" s="185" t="s">
        <v>5</v>
      </c>
      <c r="L138" s="190"/>
      <c r="M138" s="191" t="s">
        <v>5</v>
      </c>
      <c r="N138" s="192" t="s">
        <v>45</v>
      </c>
      <c r="O138" s="38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20" t="s">
        <v>195</v>
      </c>
      <c r="AT138" s="20" t="s">
        <v>192</v>
      </c>
      <c r="AU138" s="20" t="s">
        <v>83</v>
      </c>
      <c r="AY138" s="20" t="s">
        <v>180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20" t="s">
        <v>24</v>
      </c>
      <c r="BK138" s="182">
        <f>ROUND(I138*H138,2)</f>
        <v>0</v>
      </c>
      <c r="BL138" s="20" t="s">
        <v>189</v>
      </c>
      <c r="BM138" s="20" t="s">
        <v>1408</v>
      </c>
    </row>
    <row r="139" spans="2:65" s="10" customFormat="1" ht="29.85" customHeight="1">
      <c r="B139" s="156"/>
      <c r="D139" s="167" t="s">
        <v>73</v>
      </c>
      <c r="E139" s="168" t="s">
        <v>1548</v>
      </c>
      <c r="F139" s="168" t="s">
        <v>1549</v>
      </c>
      <c r="I139" s="159"/>
      <c r="J139" s="169">
        <f>BK139</f>
        <v>0</v>
      </c>
      <c r="L139" s="156"/>
      <c r="M139" s="161"/>
      <c r="N139" s="162"/>
      <c r="O139" s="162"/>
      <c r="P139" s="163">
        <f>SUM(P140:P145)</f>
        <v>0</v>
      </c>
      <c r="Q139" s="162"/>
      <c r="R139" s="163">
        <f>SUM(R140:R145)</f>
        <v>0</v>
      </c>
      <c r="S139" s="162"/>
      <c r="T139" s="164">
        <f>SUM(T140:T145)</f>
        <v>0</v>
      </c>
      <c r="AR139" s="157" t="s">
        <v>83</v>
      </c>
      <c r="AT139" s="165" t="s">
        <v>73</v>
      </c>
      <c r="AU139" s="165" t="s">
        <v>24</v>
      </c>
      <c r="AY139" s="157" t="s">
        <v>180</v>
      </c>
      <c r="BK139" s="166">
        <f>SUM(BK140:BK145)</f>
        <v>0</v>
      </c>
    </row>
    <row r="140" spans="2:65" s="1" customFormat="1" ht="16.5" customHeight="1">
      <c r="B140" s="170"/>
      <c r="C140" s="171" t="s">
        <v>1550</v>
      </c>
      <c r="D140" s="171" t="s">
        <v>184</v>
      </c>
      <c r="E140" s="172" t="s">
        <v>1453</v>
      </c>
      <c r="F140" s="173" t="s">
        <v>1454</v>
      </c>
      <c r="G140" s="174" t="s">
        <v>187</v>
      </c>
      <c r="H140" s="175">
        <v>4</v>
      </c>
      <c r="I140" s="176"/>
      <c r="J140" s="177">
        <f t="shared" ref="J140:J145" si="0">ROUND(I140*H140,2)</f>
        <v>0</v>
      </c>
      <c r="K140" s="173" t="s">
        <v>188</v>
      </c>
      <c r="L140" s="37"/>
      <c r="M140" s="178" t="s">
        <v>5</v>
      </c>
      <c r="N140" s="179" t="s">
        <v>45</v>
      </c>
      <c r="O140" s="38"/>
      <c r="P140" s="180">
        <f t="shared" ref="P140:P145" si="1">O140*H140</f>
        <v>0</v>
      </c>
      <c r="Q140" s="180">
        <v>0</v>
      </c>
      <c r="R140" s="180">
        <f t="shared" ref="R140:R145" si="2">Q140*H140</f>
        <v>0</v>
      </c>
      <c r="S140" s="180">
        <v>0</v>
      </c>
      <c r="T140" s="181">
        <f t="shared" ref="T140:T145" si="3">S140*H140</f>
        <v>0</v>
      </c>
      <c r="AR140" s="20" t="s">
        <v>189</v>
      </c>
      <c r="AT140" s="20" t="s">
        <v>184</v>
      </c>
      <c r="AU140" s="20" t="s">
        <v>83</v>
      </c>
      <c r="AY140" s="20" t="s">
        <v>180</v>
      </c>
      <c r="BE140" s="182">
        <f t="shared" ref="BE140:BE145" si="4">IF(N140="základní",J140,0)</f>
        <v>0</v>
      </c>
      <c r="BF140" s="182">
        <f t="shared" ref="BF140:BF145" si="5">IF(N140="snížená",J140,0)</f>
        <v>0</v>
      </c>
      <c r="BG140" s="182">
        <f t="shared" ref="BG140:BG145" si="6">IF(N140="zákl. přenesená",J140,0)</f>
        <v>0</v>
      </c>
      <c r="BH140" s="182">
        <f t="shared" ref="BH140:BH145" si="7">IF(N140="sníž. přenesená",J140,0)</f>
        <v>0</v>
      </c>
      <c r="BI140" s="182">
        <f t="shared" ref="BI140:BI145" si="8">IF(N140="nulová",J140,0)</f>
        <v>0</v>
      </c>
      <c r="BJ140" s="20" t="s">
        <v>24</v>
      </c>
      <c r="BK140" s="182">
        <f t="shared" ref="BK140:BK145" si="9">ROUND(I140*H140,2)</f>
        <v>0</v>
      </c>
      <c r="BL140" s="20" t="s">
        <v>189</v>
      </c>
      <c r="BM140" s="20" t="s">
        <v>1551</v>
      </c>
    </row>
    <row r="141" spans="2:65" s="1" customFormat="1" ht="25.5" customHeight="1">
      <c r="B141" s="170"/>
      <c r="C141" s="171" t="s">
        <v>808</v>
      </c>
      <c r="D141" s="171" t="s">
        <v>184</v>
      </c>
      <c r="E141" s="172" t="s">
        <v>1456</v>
      </c>
      <c r="F141" s="173" t="s">
        <v>1457</v>
      </c>
      <c r="G141" s="174" t="s">
        <v>187</v>
      </c>
      <c r="H141" s="175">
        <v>4</v>
      </c>
      <c r="I141" s="176"/>
      <c r="J141" s="177">
        <f t="shared" si="0"/>
        <v>0</v>
      </c>
      <c r="K141" s="173" t="s">
        <v>188</v>
      </c>
      <c r="L141" s="37"/>
      <c r="M141" s="178" t="s">
        <v>5</v>
      </c>
      <c r="N141" s="179" t="s">
        <v>45</v>
      </c>
      <c r="O141" s="38"/>
      <c r="P141" s="180">
        <f t="shared" si="1"/>
        <v>0</v>
      </c>
      <c r="Q141" s="180">
        <v>0</v>
      </c>
      <c r="R141" s="180">
        <f t="shared" si="2"/>
        <v>0</v>
      </c>
      <c r="S141" s="180">
        <v>0</v>
      </c>
      <c r="T141" s="181">
        <f t="shared" si="3"/>
        <v>0</v>
      </c>
      <c r="AR141" s="20" t="s">
        <v>189</v>
      </c>
      <c r="AT141" s="20" t="s">
        <v>184</v>
      </c>
      <c r="AU141" s="20" t="s">
        <v>83</v>
      </c>
      <c r="AY141" s="20" t="s">
        <v>180</v>
      </c>
      <c r="BE141" s="182">
        <f t="shared" si="4"/>
        <v>0</v>
      </c>
      <c r="BF141" s="182">
        <f t="shared" si="5"/>
        <v>0</v>
      </c>
      <c r="BG141" s="182">
        <f t="shared" si="6"/>
        <v>0</v>
      </c>
      <c r="BH141" s="182">
        <f t="shared" si="7"/>
        <v>0</v>
      </c>
      <c r="BI141" s="182">
        <f t="shared" si="8"/>
        <v>0</v>
      </c>
      <c r="BJ141" s="20" t="s">
        <v>24</v>
      </c>
      <c r="BK141" s="182">
        <f t="shared" si="9"/>
        <v>0</v>
      </c>
      <c r="BL141" s="20" t="s">
        <v>189</v>
      </c>
      <c r="BM141" s="20" t="s">
        <v>1552</v>
      </c>
    </row>
    <row r="142" spans="2:65" s="1" customFormat="1" ht="16.5" customHeight="1">
      <c r="B142" s="170"/>
      <c r="C142" s="183" t="s">
        <v>804</v>
      </c>
      <c r="D142" s="183" t="s">
        <v>192</v>
      </c>
      <c r="E142" s="184" t="s">
        <v>1553</v>
      </c>
      <c r="F142" s="185" t="s">
        <v>1554</v>
      </c>
      <c r="G142" s="186" t="s">
        <v>194</v>
      </c>
      <c r="H142" s="187">
        <v>4</v>
      </c>
      <c r="I142" s="188"/>
      <c r="J142" s="189">
        <f t="shared" si="0"/>
        <v>0</v>
      </c>
      <c r="K142" s="185" t="s">
        <v>5</v>
      </c>
      <c r="L142" s="190"/>
      <c r="M142" s="191" t="s">
        <v>5</v>
      </c>
      <c r="N142" s="192" t="s">
        <v>45</v>
      </c>
      <c r="O142" s="38"/>
      <c r="P142" s="180">
        <f t="shared" si="1"/>
        <v>0</v>
      </c>
      <c r="Q142" s="180">
        <v>0</v>
      </c>
      <c r="R142" s="180">
        <f t="shared" si="2"/>
        <v>0</v>
      </c>
      <c r="S142" s="180">
        <v>0</v>
      </c>
      <c r="T142" s="181">
        <f t="shared" si="3"/>
        <v>0</v>
      </c>
      <c r="AR142" s="20" t="s">
        <v>195</v>
      </c>
      <c r="AT142" s="20" t="s">
        <v>192</v>
      </c>
      <c r="AU142" s="20" t="s">
        <v>83</v>
      </c>
      <c r="AY142" s="20" t="s">
        <v>180</v>
      </c>
      <c r="BE142" s="182">
        <f t="shared" si="4"/>
        <v>0</v>
      </c>
      <c r="BF142" s="182">
        <f t="shared" si="5"/>
        <v>0</v>
      </c>
      <c r="BG142" s="182">
        <f t="shared" si="6"/>
        <v>0</v>
      </c>
      <c r="BH142" s="182">
        <f t="shared" si="7"/>
        <v>0</v>
      </c>
      <c r="BI142" s="182">
        <f t="shared" si="8"/>
        <v>0</v>
      </c>
      <c r="BJ142" s="20" t="s">
        <v>24</v>
      </c>
      <c r="BK142" s="182">
        <f t="shared" si="9"/>
        <v>0</v>
      </c>
      <c r="BL142" s="20" t="s">
        <v>189</v>
      </c>
      <c r="BM142" s="20" t="s">
        <v>1555</v>
      </c>
    </row>
    <row r="143" spans="2:65" s="1" customFormat="1" ht="16.5" customHeight="1">
      <c r="B143" s="170"/>
      <c r="C143" s="183" t="s">
        <v>814</v>
      </c>
      <c r="D143" s="183" t="s">
        <v>192</v>
      </c>
      <c r="E143" s="184" t="s">
        <v>1556</v>
      </c>
      <c r="F143" s="185" t="s">
        <v>1557</v>
      </c>
      <c r="G143" s="186" t="s">
        <v>194</v>
      </c>
      <c r="H143" s="187">
        <v>4</v>
      </c>
      <c r="I143" s="188"/>
      <c r="J143" s="189">
        <f t="shared" si="0"/>
        <v>0</v>
      </c>
      <c r="K143" s="185" t="s">
        <v>5</v>
      </c>
      <c r="L143" s="190"/>
      <c r="M143" s="191" t="s">
        <v>5</v>
      </c>
      <c r="N143" s="192" t="s">
        <v>45</v>
      </c>
      <c r="O143" s="38"/>
      <c r="P143" s="180">
        <f t="shared" si="1"/>
        <v>0</v>
      </c>
      <c r="Q143" s="180">
        <v>0</v>
      </c>
      <c r="R143" s="180">
        <f t="shared" si="2"/>
        <v>0</v>
      </c>
      <c r="S143" s="180">
        <v>0</v>
      </c>
      <c r="T143" s="181">
        <f t="shared" si="3"/>
        <v>0</v>
      </c>
      <c r="AR143" s="20" t="s">
        <v>195</v>
      </c>
      <c r="AT143" s="20" t="s">
        <v>192</v>
      </c>
      <c r="AU143" s="20" t="s">
        <v>83</v>
      </c>
      <c r="AY143" s="20" t="s">
        <v>180</v>
      </c>
      <c r="BE143" s="182">
        <f t="shared" si="4"/>
        <v>0</v>
      </c>
      <c r="BF143" s="182">
        <f t="shared" si="5"/>
        <v>0</v>
      </c>
      <c r="BG143" s="182">
        <f t="shared" si="6"/>
        <v>0</v>
      </c>
      <c r="BH143" s="182">
        <f t="shared" si="7"/>
        <v>0</v>
      </c>
      <c r="BI143" s="182">
        <f t="shared" si="8"/>
        <v>0</v>
      </c>
      <c r="BJ143" s="20" t="s">
        <v>24</v>
      </c>
      <c r="BK143" s="182">
        <f t="shared" si="9"/>
        <v>0</v>
      </c>
      <c r="BL143" s="20" t="s">
        <v>189</v>
      </c>
      <c r="BM143" s="20" t="s">
        <v>1558</v>
      </c>
    </row>
    <row r="144" spans="2:65" s="1" customFormat="1" ht="16.5" customHeight="1">
      <c r="B144" s="170"/>
      <c r="C144" s="183" t="s">
        <v>816</v>
      </c>
      <c r="D144" s="183" t="s">
        <v>192</v>
      </c>
      <c r="E144" s="184" t="s">
        <v>1465</v>
      </c>
      <c r="F144" s="185" t="s">
        <v>1466</v>
      </c>
      <c r="G144" s="186" t="s">
        <v>194</v>
      </c>
      <c r="H144" s="187">
        <v>4</v>
      </c>
      <c r="I144" s="188"/>
      <c r="J144" s="189">
        <f t="shared" si="0"/>
        <v>0</v>
      </c>
      <c r="K144" s="185" t="s">
        <v>5</v>
      </c>
      <c r="L144" s="190"/>
      <c r="M144" s="191" t="s">
        <v>5</v>
      </c>
      <c r="N144" s="192" t="s">
        <v>45</v>
      </c>
      <c r="O144" s="38"/>
      <c r="P144" s="180">
        <f t="shared" si="1"/>
        <v>0</v>
      </c>
      <c r="Q144" s="180">
        <v>0</v>
      </c>
      <c r="R144" s="180">
        <f t="shared" si="2"/>
        <v>0</v>
      </c>
      <c r="S144" s="180">
        <v>0</v>
      </c>
      <c r="T144" s="181">
        <f t="shared" si="3"/>
        <v>0</v>
      </c>
      <c r="AR144" s="20" t="s">
        <v>195</v>
      </c>
      <c r="AT144" s="20" t="s">
        <v>192</v>
      </c>
      <c r="AU144" s="20" t="s">
        <v>83</v>
      </c>
      <c r="AY144" s="20" t="s">
        <v>180</v>
      </c>
      <c r="BE144" s="182">
        <f t="shared" si="4"/>
        <v>0</v>
      </c>
      <c r="BF144" s="182">
        <f t="shared" si="5"/>
        <v>0</v>
      </c>
      <c r="BG144" s="182">
        <f t="shared" si="6"/>
        <v>0</v>
      </c>
      <c r="BH144" s="182">
        <f t="shared" si="7"/>
        <v>0</v>
      </c>
      <c r="BI144" s="182">
        <f t="shared" si="8"/>
        <v>0</v>
      </c>
      <c r="BJ144" s="20" t="s">
        <v>24</v>
      </c>
      <c r="BK144" s="182">
        <f t="shared" si="9"/>
        <v>0</v>
      </c>
      <c r="BL144" s="20" t="s">
        <v>189</v>
      </c>
      <c r="BM144" s="20" t="s">
        <v>1559</v>
      </c>
    </row>
    <row r="145" spans="2:65" s="1" customFormat="1" ht="16.5" customHeight="1">
      <c r="B145" s="170"/>
      <c r="C145" s="183" t="s">
        <v>840</v>
      </c>
      <c r="D145" s="183" t="s">
        <v>192</v>
      </c>
      <c r="E145" s="184" t="s">
        <v>1468</v>
      </c>
      <c r="F145" s="185" t="s">
        <v>1469</v>
      </c>
      <c r="G145" s="186" t="s">
        <v>194</v>
      </c>
      <c r="H145" s="187">
        <v>4</v>
      </c>
      <c r="I145" s="188"/>
      <c r="J145" s="189">
        <f t="shared" si="0"/>
        <v>0</v>
      </c>
      <c r="K145" s="185" t="s">
        <v>5</v>
      </c>
      <c r="L145" s="190"/>
      <c r="M145" s="191" t="s">
        <v>5</v>
      </c>
      <c r="N145" s="192" t="s">
        <v>45</v>
      </c>
      <c r="O145" s="38"/>
      <c r="P145" s="180">
        <f t="shared" si="1"/>
        <v>0</v>
      </c>
      <c r="Q145" s="180">
        <v>0</v>
      </c>
      <c r="R145" s="180">
        <f t="shared" si="2"/>
        <v>0</v>
      </c>
      <c r="S145" s="180">
        <v>0</v>
      </c>
      <c r="T145" s="181">
        <f t="shared" si="3"/>
        <v>0</v>
      </c>
      <c r="AR145" s="20" t="s">
        <v>195</v>
      </c>
      <c r="AT145" s="20" t="s">
        <v>192</v>
      </c>
      <c r="AU145" s="20" t="s">
        <v>83</v>
      </c>
      <c r="AY145" s="20" t="s">
        <v>180</v>
      </c>
      <c r="BE145" s="182">
        <f t="shared" si="4"/>
        <v>0</v>
      </c>
      <c r="BF145" s="182">
        <f t="shared" si="5"/>
        <v>0</v>
      </c>
      <c r="BG145" s="182">
        <f t="shared" si="6"/>
        <v>0</v>
      </c>
      <c r="BH145" s="182">
        <f t="shared" si="7"/>
        <v>0</v>
      </c>
      <c r="BI145" s="182">
        <f t="shared" si="8"/>
        <v>0</v>
      </c>
      <c r="BJ145" s="20" t="s">
        <v>24</v>
      </c>
      <c r="BK145" s="182">
        <f t="shared" si="9"/>
        <v>0</v>
      </c>
      <c r="BL145" s="20" t="s">
        <v>189</v>
      </c>
      <c r="BM145" s="20" t="s">
        <v>1560</v>
      </c>
    </row>
    <row r="146" spans="2:65" s="10" customFormat="1" ht="29.85" customHeight="1">
      <c r="B146" s="156"/>
      <c r="D146" s="167" t="s">
        <v>73</v>
      </c>
      <c r="E146" s="168" t="s">
        <v>1561</v>
      </c>
      <c r="F146" s="168" t="s">
        <v>1562</v>
      </c>
      <c r="I146" s="159"/>
      <c r="J146" s="169">
        <f>BK146</f>
        <v>0</v>
      </c>
      <c r="L146" s="156"/>
      <c r="M146" s="161"/>
      <c r="N146" s="162"/>
      <c r="O146" s="162"/>
      <c r="P146" s="163">
        <f>SUM(P147:P152)</f>
        <v>0</v>
      </c>
      <c r="Q146" s="162"/>
      <c r="R146" s="163">
        <f>SUM(R147:R152)</f>
        <v>0</v>
      </c>
      <c r="S146" s="162"/>
      <c r="T146" s="164">
        <f>SUM(T147:T152)</f>
        <v>0</v>
      </c>
      <c r="AR146" s="157" t="s">
        <v>83</v>
      </c>
      <c r="AT146" s="165" t="s">
        <v>73</v>
      </c>
      <c r="AU146" s="165" t="s">
        <v>24</v>
      </c>
      <c r="AY146" s="157" t="s">
        <v>180</v>
      </c>
      <c r="BK146" s="166">
        <f>SUM(BK147:BK152)</f>
        <v>0</v>
      </c>
    </row>
    <row r="147" spans="2:65" s="1" customFormat="1" ht="16.5" customHeight="1">
      <c r="B147" s="170"/>
      <c r="C147" s="171" t="s">
        <v>786</v>
      </c>
      <c r="D147" s="171" t="s">
        <v>184</v>
      </c>
      <c r="E147" s="172" t="s">
        <v>1453</v>
      </c>
      <c r="F147" s="173" t="s">
        <v>1454</v>
      </c>
      <c r="G147" s="174" t="s">
        <v>187</v>
      </c>
      <c r="H147" s="175">
        <v>2</v>
      </c>
      <c r="I147" s="176"/>
      <c r="J147" s="177">
        <f t="shared" ref="J147:J152" si="10">ROUND(I147*H147,2)</f>
        <v>0</v>
      </c>
      <c r="K147" s="173" t="s">
        <v>188</v>
      </c>
      <c r="L147" s="37"/>
      <c r="M147" s="178" t="s">
        <v>5</v>
      </c>
      <c r="N147" s="179" t="s">
        <v>45</v>
      </c>
      <c r="O147" s="38"/>
      <c r="P147" s="180">
        <f t="shared" ref="P147:P152" si="11">O147*H147</f>
        <v>0</v>
      </c>
      <c r="Q147" s="180">
        <v>0</v>
      </c>
      <c r="R147" s="180">
        <f t="shared" ref="R147:R152" si="12">Q147*H147</f>
        <v>0</v>
      </c>
      <c r="S147" s="180">
        <v>0</v>
      </c>
      <c r="T147" s="181">
        <f t="shared" ref="T147:T152" si="13">S147*H147</f>
        <v>0</v>
      </c>
      <c r="AR147" s="20" t="s">
        <v>189</v>
      </c>
      <c r="AT147" s="20" t="s">
        <v>184</v>
      </c>
      <c r="AU147" s="20" t="s">
        <v>83</v>
      </c>
      <c r="AY147" s="20" t="s">
        <v>180</v>
      </c>
      <c r="BE147" s="182">
        <f t="shared" ref="BE147:BE152" si="14">IF(N147="základní",J147,0)</f>
        <v>0</v>
      </c>
      <c r="BF147" s="182">
        <f t="shared" ref="BF147:BF152" si="15">IF(N147="snížená",J147,0)</f>
        <v>0</v>
      </c>
      <c r="BG147" s="182">
        <f t="shared" ref="BG147:BG152" si="16">IF(N147="zákl. přenesená",J147,0)</f>
        <v>0</v>
      </c>
      <c r="BH147" s="182">
        <f t="shared" ref="BH147:BH152" si="17">IF(N147="sníž. přenesená",J147,0)</f>
        <v>0</v>
      </c>
      <c r="BI147" s="182">
        <f t="shared" ref="BI147:BI152" si="18">IF(N147="nulová",J147,0)</f>
        <v>0</v>
      </c>
      <c r="BJ147" s="20" t="s">
        <v>24</v>
      </c>
      <c r="BK147" s="182">
        <f t="shared" ref="BK147:BK152" si="19">ROUND(I147*H147,2)</f>
        <v>0</v>
      </c>
      <c r="BL147" s="20" t="s">
        <v>189</v>
      </c>
      <c r="BM147" s="20" t="s">
        <v>1563</v>
      </c>
    </row>
    <row r="148" spans="2:65" s="1" customFormat="1" ht="25.5" customHeight="1">
      <c r="B148" s="170"/>
      <c r="C148" s="171" t="s">
        <v>788</v>
      </c>
      <c r="D148" s="171" t="s">
        <v>184</v>
      </c>
      <c r="E148" s="172" t="s">
        <v>1456</v>
      </c>
      <c r="F148" s="173" t="s">
        <v>1457</v>
      </c>
      <c r="G148" s="174" t="s">
        <v>187</v>
      </c>
      <c r="H148" s="175">
        <v>2</v>
      </c>
      <c r="I148" s="176"/>
      <c r="J148" s="177">
        <f t="shared" si="10"/>
        <v>0</v>
      </c>
      <c r="K148" s="173" t="s">
        <v>188</v>
      </c>
      <c r="L148" s="37"/>
      <c r="M148" s="178" t="s">
        <v>5</v>
      </c>
      <c r="N148" s="179" t="s">
        <v>45</v>
      </c>
      <c r="O148" s="38"/>
      <c r="P148" s="180">
        <f t="shared" si="11"/>
        <v>0</v>
      </c>
      <c r="Q148" s="180">
        <v>0</v>
      </c>
      <c r="R148" s="180">
        <f t="shared" si="12"/>
        <v>0</v>
      </c>
      <c r="S148" s="180">
        <v>0</v>
      </c>
      <c r="T148" s="181">
        <f t="shared" si="13"/>
        <v>0</v>
      </c>
      <c r="AR148" s="20" t="s">
        <v>189</v>
      </c>
      <c r="AT148" s="20" t="s">
        <v>184</v>
      </c>
      <c r="AU148" s="20" t="s">
        <v>83</v>
      </c>
      <c r="AY148" s="20" t="s">
        <v>180</v>
      </c>
      <c r="BE148" s="182">
        <f t="shared" si="14"/>
        <v>0</v>
      </c>
      <c r="BF148" s="182">
        <f t="shared" si="15"/>
        <v>0</v>
      </c>
      <c r="BG148" s="182">
        <f t="shared" si="16"/>
        <v>0</v>
      </c>
      <c r="BH148" s="182">
        <f t="shared" si="17"/>
        <v>0</v>
      </c>
      <c r="BI148" s="182">
        <f t="shared" si="18"/>
        <v>0</v>
      </c>
      <c r="BJ148" s="20" t="s">
        <v>24</v>
      </c>
      <c r="BK148" s="182">
        <f t="shared" si="19"/>
        <v>0</v>
      </c>
      <c r="BL148" s="20" t="s">
        <v>189</v>
      </c>
      <c r="BM148" s="20" t="s">
        <v>1564</v>
      </c>
    </row>
    <row r="149" spans="2:65" s="1" customFormat="1" ht="16.5" customHeight="1">
      <c r="B149" s="170"/>
      <c r="C149" s="183" t="s">
        <v>777</v>
      </c>
      <c r="D149" s="183" t="s">
        <v>192</v>
      </c>
      <c r="E149" s="184" t="s">
        <v>1553</v>
      </c>
      <c r="F149" s="185" t="s">
        <v>1554</v>
      </c>
      <c r="G149" s="186" t="s">
        <v>194</v>
      </c>
      <c r="H149" s="187">
        <v>2</v>
      </c>
      <c r="I149" s="188"/>
      <c r="J149" s="189">
        <f t="shared" si="10"/>
        <v>0</v>
      </c>
      <c r="K149" s="185" t="s">
        <v>5</v>
      </c>
      <c r="L149" s="190"/>
      <c r="M149" s="191" t="s">
        <v>5</v>
      </c>
      <c r="N149" s="192" t="s">
        <v>45</v>
      </c>
      <c r="O149" s="38"/>
      <c r="P149" s="180">
        <f t="shared" si="11"/>
        <v>0</v>
      </c>
      <c r="Q149" s="180">
        <v>0</v>
      </c>
      <c r="R149" s="180">
        <f t="shared" si="12"/>
        <v>0</v>
      </c>
      <c r="S149" s="180">
        <v>0</v>
      </c>
      <c r="T149" s="181">
        <f t="shared" si="13"/>
        <v>0</v>
      </c>
      <c r="AR149" s="20" t="s">
        <v>195</v>
      </c>
      <c r="AT149" s="20" t="s">
        <v>192</v>
      </c>
      <c r="AU149" s="20" t="s">
        <v>83</v>
      </c>
      <c r="AY149" s="20" t="s">
        <v>180</v>
      </c>
      <c r="BE149" s="182">
        <f t="shared" si="14"/>
        <v>0</v>
      </c>
      <c r="BF149" s="182">
        <f t="shared" si="15"/>
        <v>0</v>
      </c>
      <c r="BG149" s="182">
        <f t="shared" si="16"/>
        <v>0</v>
      </c>
      <c r="BH149" s="182">
        <f t="shared" si="17"/>
        <v>0</v>
      </c>
      <c r="BI149" s="182">
        <f t="shared" si="18"/>
        <v>0</v>
      </c>
      <c r="BJ149" s="20" t="s">
        <v>24</v>
      </c>
      <c r="BK149" s="182">
        <f t="shared" si="19"/>
        <v>0</v>
      </c>
      <c r="BL149" s="20" t="s">
        <v>189</v>
      </c>
      <c r="BM149" s="20" t="s">
        <v>1565</v>
      </c>
    </row>
    <row r="150" spans="2:65" s="1" customFormat="1" ht="16.5" customHeight="1">
      <c r="B150" s="170"/>
      <c r="C150" s="183" t="s">
        <v>779</v>
      </c>
      <c r="D150" s="183" t="s">
        <v>192</v>
      </c>
      <c r="E150" s="184" t="s">
        <v>1566</v>
      </c>
      <c r="F150" s="185" t="s">
        <v>1567</v>
      </c>
      <c r="G150" s="186" t="s">
        <v>194</v>
      </c>
      <c r="H150" s="187">
        <v>2</v>
      </c>
      <c r="I150" s="188"/>
      <c r="J150" s="189">
        <f t="shared" si="10"/>
        <v>0</v>
      </c>
      <c r="K150" s="185" t="s">
        <v>5</v>
      </c>
      <c r="L150" s="190"/>
      <c r="M150" s="191" t="s">
        <v>5</v>
      </c>
      <c r="N150" s="192" t="s">
        <v>45</v>
      </c>
      <c r="O150" s="38"/>
      <c r="P150" s="180">
        <f t="shared" si="11"/>
        <v>0</v>
      </c>
      <c r="Q150" s="180">
        <v>0</v>
      </c>
      <c r="R150" s="180">
        <f t="shared" si="12"/>
        <v>0</v>
      </c>
      <c r="S150" s="180">
        <v>0</v>
      </c>
      <c r="T150" s="181">
        <f t="shared" si="13"/>
        <v>0</v>
      </c>
      <c r="AR150" s="20" t="s">
        <v>195</v>
      </c>
      <c r="AT150" s="20" t="s">
        <v>192</v>
      </c>
      <c r="AU150" s="20" t="s">
        <v>83</v>
      </c>
      <c r="AY150" s="20" t="s">
        <v>180</v>
      </c>
      <c r="BE150" s="182">
        <f t="shared" si="14"/>
        <v>0</v>
      </c>
      <c r="BF150" s="182">
        <f t="shared" si="15"/>
        <v>0</v>
      </c>
      <c r="BG150" s="182">
        <f t="shared" si="16"/>
        <v>0</v>
      </c>
      <c r="BH150" s="182">
        <f t="shared" si="17"/>
        <v>0</v>
      </c>
      <c r="BI150" s="182">
        <f t="shared" si="18"/>
        <v>0</v>
      </c>
      <c r="BJ150" s="20" t="s">
        <v>24</v>
      </c>
      <c r="BK150" s="182">
        <f t="shared" si="19"/>
        <v>0</v>
      </c>
      <c r="BL150" s="20" t="s">
        <v>189</v>
      </c>
      <c r="BM150" s="20" t="s">
        <v>1568</v>
      </c>
    </row>
    <row r="151" spans="2:65" s="1" customFormat="1" ht="16.5" customHeight="1">
      <c r="B151" s="170"/>
      <c r="C151" s="183" t="s">
        <v>794</v>
      </c>
      <c r="D151" s="183" t="s">
        <v>192</v>
      </c>
      <c r="E151" s="184" t="s">
        <v>1465</v>
      </c>
      <c r="F151" s="185" t="s">
        <v>1466</v>
      </c>
      <c r="G151" s="186" t="s">
        <v>194</v>
      </c>
      <c r="H151" s="187">
        <v>2</v>
      </c>
      <c r="I151" s="188"/>
      <c r="J151" s="189">
        <f t="shared" si="10"/>
        <v>0</v>
      </c>
      <c r="K151" s="185" t="s">
        <v>5</v>
      </c>
      <c r="L151" s="190"/>
      <c r="M151" s="191" t="s">
        <v>5</v>
      </c>
      <c r="N151" s="192" t="s">
        <v>45</v>
      </c>
      <c r="O151" s="38"/>
      <c r="P151" s="180">
        <f t="shared" si="11"/>
        <v>0</v>
      </c>
      <c r="Q151" s="180">
        <v>0</v>
      </c>
      <c r="R151" s="180">
        <f t="shared" si="12"/>
        <v>0</v>
      </c>
      <c r="S151" s="180">
        <v>0</v>
      </c>
      <c r="T151" s="181">
        <f t="shared" si="13"/>
        <v>0</v>
      </c>
      <c r="AR151" s="20" t="s">
        <v>195</v>
      </c>
      <c r="AT151" s="20" t="s">
        <v>192</v>
      </c>
      <c r="AU151" s="20" t="s">
        <v>83</v>
      </c>
      <c r="AY151" s="20" t="s">
        <v>180</v>
      </c>
      <c r="BE151" s="182">
        <f t="shared" si="14"/>
        <v>0</v>
      </c>
      <c r="BF151" s="182">
        <f t="shared" si="15"/>
        <v>0</v>
      </c>
      <c r="BG151" s="182">
        <f t="shared" si="16"/>
        <v>0</v>
      </c>
      <c r="BH151" s="182">
        <f t="shared" si="17"/>
        <v>0</v>
      </c>
      <c r="BI151" s="182">
        <f t="shared" si="18"/>
        <v>0</v>
      </c>
      <c r="BJ151" s="20" t="s">
        <v>24</v>
      </c>
      <c r="BK151" s="182">
        <f t="shared" si="19"/>
        <v>0</v>
      </c>
      <c r="BL151" s="20" t="s">
        <v>189</v>
      </c>
      <c r="BM151" s="20" t="s">
        <v>1569</v>
      </c>
    </row>
    <row r="152" spans="2:65" s="1" customFormat="1" ht="16.5" customHeight="1">
      <c r="B152" s="170"/>
      <c r="C152" s="183" t="s">
        <v>798</v>
      </c>
      <c r="D152" s="183" t="s">
        <v>192</v>
      </c>
      <c r="E152" s="184" t="s">
        <v>1468</v>
      </c>
      <c r="F152" s="185" t="s">
        <v>1469</v>
      </c>
      <c r="G152" s="186" t="s">
        <v>194</v>
      </c>
      <c r="H152" s="187">
        <v>2</v>
      </c>
      <c r="I152" s="188"/>
      <c r="J152" s="189">
        <f t="shared" si="10"/>
        <v>0</v>
      </c>
      <c r="K152" s="185" t="s">
        <v>5</v>
      </c>
      <c r="L152" s="190"/>
      <c r="M152" s="191" t="s">
        <v>5</v>
      </c>
      <c r="N152" s="192" t="s">
        <v>45</v>
      </c>
      <c r="O152" s="38"/>
      <c r="P152" s="180">
        <f t="shared" si="11"/>
        <v>0</v>
      </c>
      <c r="Q152" s="180">
        <v>0</v>
      </c>
      <c r="R152" s="180">
        <f t="shared" si="12"/>
        <v>0</v>
      </c>
      <c r="S152" s="180">
        <v>0</v>
      </c>
      <c r="T152" s="181">
        <f t="shared" si="13"/>
        <v>0</v>
      </c>
      <c r="AR152" s="20" t="s">
        <v>195</v>
      </c>
      <c r="AT152" s="20" t="s">
        <v>192</v>
      </c>
      <c r="AU152" s="20" t="s">
        <v>83</v>
      </c>
      <c r="AY152" s="20" t="s">
        <v>180</v>
      </c>
      <c r="BE152" s="182">
        <f t="shared" si="14"/>
        <v>0</v>
      </c>
      <c r="BF152" s="182">
        <f t="shared" si="15"/>
        <v>0</v>
      </c>
      <c r="BG152" s="182">
        <f t="shared" si="16"/>
        <v>0</v>
      </c>
      <c r="BH152" s="182">
        <f t="shared" si="17"/>
        <v>0</v>
      </c>
      <c r="BI152" s="182">
        <f t="shared" si="18"/>
        <v>0</v>
      </c>
      <c r="BJ152" s="20" t="s">
        <v>24</v>
      </c>
      <c r="BK152" s="182">
        <f t="shared" si="19"/>
        <v>0</v>
      </c>
      <c r="BL152" s="20" t="s">
        <v>189</v>
      </c>
      <c r="BM152" s="20" t="s">
        <v>1570</v>
      </c>
    </row>
    <row r="153" spans="2:65" s="10" customFormat="1" ht="29.85" customHeight="1">
      <c r="B153" s="156"/>
      <c r="D153" s="167" t="s">
        <v>73</v>
      </c>
      <c r="E153" s="168" t="s">
        <v>1571</v>
      </c>
      <c r="F153" s="168" t="s">
        <v>1572</v>
      </c>
      <c r="I153" s="159"/>
      <c r="J153" s="169">
        <f>BK153</f>
        <v>0</v>
      </c>
      <c r="L153" s="156"/>
      <c r="M153" s="161"/>
      <c r="N153" s="162"/>
      <c r="O153" s="162"/>
      <c r="P153" s="163">
        <f>SUM(P154:P159)</f>
        <v>0</v>
      </c>
      <c r="Q153" s="162"/>
      <c r="R153" s="163">
        <f>SUM(R154:R159)</f>
        <v>0</v>
      </c>
      <c r="S153" s="162"/>
      <c r="T153" s="164">
        <f>SUM(T154:T159)</f>
        <v>0</v>
      </c>
      <c r="AR153" s="157" t="s">
        <v>83</v>
      </c>
      <c r="AT153" s="165" t="s">
        <v>73</v>
      </c>
      <c r="AU153" s="165" t="s">
        <v>24</v>
      </c>
      <c r="AY153" s="157" t="s">
        <v>180</v>
      </c>
      <c r="BK153" s="166">
        <f>SUM(BK154:BK159)</f>
        <v>0</v>
      </c>
    </row>
    <row r="154" spans="2:65" s="1" customFormat="1" ht="16.5" customHeight="1">
      <c r="B154" s="170"/>
      <c r="C154" s="171" t="s">
        <v>669</v>
      </c>
      <c r="D154" s="171" t="s">
        <v>184</v>
      </c>
      <c r="E154" s="172" t="s">
        <v>1453</v>
      </c>
      <c r="F154" s="173" t="s">
        <v>1454</v>
      </c>
      <c r="G154" s="174" t="s">
        <v>187</v>
      </c>
      <c r="H154" s="175">
        <v>4</v>
      </c>
      <c r="I154" s="176"/>
      <c r="J154" s="177">
        <f t="shared" ref="J154:J159" si="20">ROUND(I154*H154,2)</f>
        <v>0</v>
      </c>
      <c r="K154" s="173" t="s">
        <v>188</v>
      </c>
      <c r="L154" s="37"/>
      <c r="M154" s="178" t="s">
        <v>5</v>
      </c>
      <c r="N154" s="179" t="s">
        <v>45</v>
      </c>
      <c r="O154" s="38"/>
      <c r="P154" s="180">
        <f t="shared" ref="P154:P159" si="21">O154*H154</f>
        <v>0</v>
      </c>
      <c r="Q154" s="180">
        <v>0</v>
      </c>
      <c r="R154" s="180">
        <f t="shared" ref="R154:R159" si="22">Q154*H154</f>
        <v>0</v>
      </c>
      <c r="S154" s="180">
        <v>0</v>
      </c>
      <c r="T154" s="181">
        <f t="shared" ref="T154:T159" si="23">S154*H154</f>
        <v>0</v>
      </c>
      <c r="AR154" s="20" t="s">
        <v>189</v>
      </c>
      <c r="AT154" s="20" t="s">
        <v>184</v>
      </c>
      <c r="AU154" s="20" t="s">
        <v>83</v>
      </c>
      <c r="AY154" s="20" t="s">
        <v>180</v>
      </c>
      <c r="BE154" s="182">
        <f t="shared" ref="BE154:BE159" si="24">IF(N154="základní",J154,0)</f>
        <v>0</v>
      </c>
      <c r="BF154" s="182">
        <f t="shared" ref="BF154:BF159" si="25">IF(N154="snížená",J154,0)</f>
        <v>0</v>
      </c>
      <c r="BG154" s="182">
        <f t="shared" ref="BG154:BG159" si="26">IF(N154="zákl. přenesená",J154,0)</f>
        <v>0</v>
      </c>
      <c r="BH154" s="182">
        <f t="shared" ref="BH154:BH159" si="27">IF(N154="sníž. přenesená",J154,0)</f>
        <v>0</v>
      </c>
      <c r="BI154" s="182">
        <f t="shared" ref="BI154:BI159" si="28">IF(N154="nulová",J154,0)</f>
        <v>0</v>
      </c>
      <c r="BJ154" s="20" t="s">
        <v>24</v>
      </c>
      <c r="BK154" s="182">
        <f t="shared" ref="BK154:BK159" si="29">ROUND(I154*H154,2)</f>
        <v>0</v>
      </c>
      <c r="BL154" s="20" t="s">
        <v>189</v>
      </c>
      <c r="BM154" s="20" t="s">
        <v>1573</v>
      </c>
    </row>
    <row r="155" spans="2:65" s="1" customFormat="1" ht="25.5" customHeight="1">
      <c r="B155" s="170"/>
      <c r="C155" s="171" t="s">
        <v>649</v>
      </c>
      <c r="D155" s="171" t="s">
        <v>184</v>
      </c>
      <c r="E155" s="172" t="s">
        <v>1456</v>
      </c>
      <c r="F155" s="173" t="s">
        <v>1457</v>
      </c>
      <c r="G155" s="174" t="s">
        <v>187</v>
      </c>
      <c r="H155" s="175">
        <v>4</v>
      </c>
      <c r="I155" s="176"/>
      <c r="J155" s="177">
        <f t="shared" si="20"/>
        <v>0</v>
      </c>
      <c r="K155" s="173" t="s">
        <v>188</v>
      </c>
      <c r="L155" s="37"/>
      <c r="M155" s="178" t="s">
        <v>5</v>
      </c>
      <c r="N155" s="179" t="s">
        <v>45</v>
      </c>
      <c r="O155" s="38"/>
      <c r="P155" s="180">
        <f t="shared" si="21"/>
        <v>0</v>
      </c>
      <c r="Q155" s="180">
        <v>0</v>
      </c>
      <c r="R155" s="180">
        <f t="shared" si="22"/>
        <v>0</v>
      </c>
      <c r="S155" s="180">
        <v>0</v>
      </c>
      <c r="T155" s="181">
        <f t="shared" si="23"/>
        <v>0</v>
      </c>
      <c r="AR155" s="20" t="s">
        <v>189</v>
      </c>
      <c r="AT155" s="20" t="s">
        <v>184</v>
      </c>
      <c r="AU155" s="20" t="s">
        <v>83</v>
      </c>
      <c r="AY155" s="20" t="s">
        <v>180</v>
      </c>
      <c r="BE155" s="182">
        <f t="shared" si="24"/>
        <v>0</v>
      </c>
      <c r="BF155" s="182">
        <f t="shared" si="25"/>
        <v>0</v>
      </c>
      <c r="BG155" s="182">
        <f t="shared" si="26"/>
        <v>0</v>
      </c>
      <c r="BH155" s="182">
        <f t="shared" si="27"/>
        <v>0</v>
      </c>
      <c r="BI155" s="182">
        <f t="shared" si="28"/>
        <v>0</v>
      </c>
      <c r="BJ155" s="20" t="s">
        <v>24</v>
      </c>
      <c r="BK155" s="182">
        <f t="shared" si="29"/>
        <v>0</v>
      </c>
      <c r="BL155" s="20" t="s">
        <v>189</v>
      </c>
      <c r="BM155" s="20" t="s">
        <v>1574</v>
      </c>
    </row>
    <row r="156" spans="2:65" s="1" customFormat="1" ht="16.5" customHeight="1">
      <c r="B156" s="170"/>
      <c r="C156" s="183" t="s">
        <v>757</v>
      </c>
      <c r="D156" s="183" t="s">
        <v>192</v>
      </c>
      <c r="E156" s="184" t="s">
        <v>1575</v>
      </c>
      <c r="F156" s="185" t="s">
        <v>1576</v>
      </c>
      <c r="G156" s="186" t="s">
        <v>194</v>
      </c>
      <c r="H156" s="187">
        <v>4</v>
      </c>
      <c r="I156" s="188"/>
      <c r="J156" s="189">
        <f t="shared" si="20"/>
        <v>0</v>
      </c>
      <c r="K156" s="185" t="s">
        <v>5</v>
      </c>
      <c r="L156" s="190"/>
      <c r="M156" s="191" t="s">
        <v>5</v>
      </c>
      <c r="N156" s="192" t="s">
        <v>45</v>
      </c>
      <c r="O156" s="38"/>
      <c r="P156" s="180">
        <f t="shared" si="21"/>
        <v>0</v>
      </c>
      <c r="Q156" s="180">
        <v>0</v>
      </c>
      <c r="R156" s="180">
        <f t="shared" si="22"/>
        <v>0</v>
      </c>
      <c r="S156" s="180">
        <v>0</v>
      </c>
      <c r="T156" s="181">
        <f t="shared" si="23"/>
        <v>0</v>
      </c>
      <c r="AR156" s="20" t="s">
        <v>195</v>
      </c>
      <c r="AT156" s="20" t="s">
        <v>192</v>
      </c>
      <c r="AU156" s="20" t="s">
        <v>83</v>
      </c>
      <c r="AY156" s="20" t="s">
        <v>180</v>
      </c>
      <c r="BE156" s="182">
        <f t="shared" si="24"/>
        <v>0</v>
      </c>
      <c r="BF156" s="182">
        <f t="shared" si="25"/>
        <v>0</v>
      </c>
      <c r="BG156" s="182">
        <f t="shared" si="26"/>
        <v>0</v>
      </c>
      <c r="BH156" s="182">
        <f t="shared" si="27"/>
        <v>0</v>
      </c>
      <c r="BI156" s="182">
        <f t="shared" si="28"/>
        <v>0</v>
      </c>
      <c r="BJ156" s="20" t="s">
        <v>24</v>
      </c>
      <c r="BK156" s="182">
        <f t="shared" si="29"/>
        <v>0</v>
      </c>
      <c r="BL156" s="20" t="s">
        <v>189</v>
      </c>
      <c r="BM156" s="20" t="s">
        <v>1577</v>
      </c>
    </row>
    <row r="157" spans="2:65" s="1" customFormat="1" ht="16.5" customHeight="1">
      <c r="B157" s="170"/>
      <c r="C157" s="183" t="s">
        <v>763</v>
      </c>
      <c r="D157" s="183" t="s">
        <v>192</v>
      </c>
      <c r="E157" s="184" t="s">
        <v>1578</v>
      </c>
      <c r="F157" s="185" t="s">
        <v>1579</v>
      </c>
      <c r="G157" s="186" t="s">
        <v>194</v>
      </c>
      <c r="H157" s="187">
        <v>4</v>
      </c>
      <c r="I157" s="188"/>
      <c r="J157" s="189">
        <f t="shared" si="20"/>
        <v>0</v>
      </c>
      <c r="K157" s="185" t="s">
        <v>5</v>
      </c>
      <c r="L157" s="190"/>
      <c r="M157" s="191" t="s">
        <v>5</v>
      </c>
      <c r="N157" s="192" t="s">
        <v>45</v>
      </c>
      <c r="O157" s="38"/>
      <c r="P157" s="180">
        <f t="shared" si="21"/>
        <v>0</v>
      </c>
      <c r="Q157" s="180">
        <v>0</v>
      </c>
      <c r="R157" s="180">
        <f t="shared" si="22"/>
        <v>0</v>
      </c>
      <c r="S157" s="180">
        <v>0</v>
      </c>
      <c r="T157" s="181">
        <f t="shared" si="23"/>
        <v>0</v>
      </c>
      <c r="AR157" s="20" t="s">
        <v>195</v>
      </c>
      <c r="AT157" s="20" t="s">
        <v>192</v>
      </c>
      <c r="AU157" s="20" t="s">
        <v>83</v>
      </c>
      <c r="AY157" s="20" t="s">
        <v>180</v>
      </c>
      <c r="BE157" s="182">
        <f t="shared" si="24"/>
        <v>0</v>
      </c>
      <c r="BF157" s="182">
        <f t="shared" si="25"/>
        <v>0</v>
      </c>
      <c r="BG157" s="182">
        <f t="shared" si="26"/>
        <v>0</v>
      </c>
      <c r="BH157" s="182">
        <f t="shared" si="27"/>
        <v>0</v>
      </c>
      <c r="BI157" s="182">
        <f t="shared" si="28"/>
        <v>0</v>
      </c>
      <c r="BJ157" s="20" t="s">
        <v>24</v>
      </c>
      <c r="BK157" s="182">
        <f t="shared" si="29"/>
        <v>0</v>
      </c>
      <c r="BL157" s="20" t="s">
        <v>189</v>
      </c>
      <c r="BM157" s="20" t="s">
        <v>1580</v>
      </c>
    </row>
    <row r="158" spans="2:65" s="1" customFormat="1" ht="16.5" customHeight="1">
      <c r="B158" s="170"/>
      <c r="C158" s="183" t="s">
        <v>767</v>
      </c>
      <c r="D158" s="183" t="s">
        <v>192</v>
      </c>
      <c r="E158" s="184" t="s">
        <v>1465</v>
      </c>
      <c r="F158" s="185" t="s">
        <v>1466</v>
      </c>
      <c r="G158" s="186" t="s">
        <v>194</v>
      </c>
      <c r="H158" s="187">
        <v>4</v>
      </c>
      <c r="I158" s="188"/>
      <c r="J158" s="189">
        <f t="shared" si="20"/>
        <v>0</v>
      </c>
      <c r="K158" s="185" t="s">
        <v>5</v>
      </c>
      <c r="L158" s="190"/>
      <c r="M158" s="191" t="s">
        <v>5</v>
      </c>
      <c r="N158" s="192" t="s">
        <v>45</v>
      </c>
      <c r="O158" s="38"/>
      <c r="P158" s="180">
        <f t="shared" si="21"/>
        <v>0</v>
      </c>
      <c r="Q158" s="180">
        <v>0</v>
      </c>
      <c r="R158" s="180">
        <f t="shared" si="22"/>
        <v>0</v>
      </c>
      <c r="S158" s="180">
        <v>0</v>
      </c>
      <c r="T158" s="181">
        <f t="shared" si="23"/>
        <v>0</v>
      </c>
      <c r="AR158" s="20" t="s">
        <v>195</v>
      </c>
      <c r="AT158" s="20" t="s">
        <v>192</v>
      </c>
      <c r="AU158" s="20" t="s">
        <v>83</v>
      </c>
      <c r="AY158" s="20" t="s">
        <v>180</v>
      </c>
      <c r="BE158" s="182">
        <f t="shared" si="24"/>
        <v>0</v>
      </c>
      <c r="BF158" s="182">
        <f t="shared" si="25"/>
        <v>0</v>
      </c>
      <c r="BG158" s="182">
        <f t="shared" si="26"/>
        <v>0</v>
      </c>
      <c r="BH158" s="182">
        <f t="shared" si="27"/>
        <v>0</v>
      </c>
      <c r="BI158" s="182">
        <f t="shared" si="28"/>
        <v>0</v>
      </c>
      <c r="BJ158" s="20" t="s">
        <v>24</v>
      </c>
      <c r="BK158" s="182">
        <f t="shared" si="29"/>
        <v>0</v>
      </c>
      <c r="BL158" s="20" t="s">
        <v>189</v>
      </c>
      <c r="BM158" s="20" t="s">
        <v>1581</v>
      </c>
    </row>
    <row r="159" spans="2:65" s="1" customFormat="1" ht="16.5" customHeight="1">
      <c r="B159" s="170"/>
      <c r="C159" s="183" t="s">
        <v>771</v>
      </c>
      <c r="D159" s="183" t="s">
        <v>192</v>
      </c>
      <c r="E159" s="184" t="s">
        <v>1468</v>
      </c>
      <c r="F159" s="185" t="s">
        <v>1469</v>
      </c>
      <c r="G159" s="186" t="s">
        <v>194</v>
      </c>
      <c r="H159" s="187">
        <v>4</v>
      </c>
      <c r="I159" s="188"/>
      <c r="J159" s="189">
        <f t="shared" si="20"/>
        <v>0</v>
      </c>
      <c r="K159" s="185" t="s">
        <v>5</v>
      </c>
      <c r="L159" s="190"/>
      <c r="M159" s="191" t="s">
        <v>5</v>
      </c>
      <c r="N159" s="192" t="s">
        <v>45</v>
      </c>
      <c r="O159" s="38"/>
      <c r="P159" s="180">
        <f t="shared" si="21"/>
        <v>0</v>
      </c>
      <c r="Q159" s="180">
        <v>0</v>
      </c>
      <c r="R159" s="180">
        <f t="shared" si="22"/>
        <v>0</v>
      </c>
      <c r="S159" s="180">
        <v>0</v>
      </c>
      <c r="T159" s="181">
        <f t="shared" si="23"/>
        <v>0</v>
      </c>
      <c r="AR159" s="20" t="s">
        <v>195</v>
      </c>
      <c r="AT159" s="20" t="s">
        <v>192</v>
      </c>
      <c r="AU159" s="20" t="s">
        <v>83</v>
      </c>
      <c r="AY159" s="20" t="s">
        <v>180</v>
      </c>
      <c r="BE159" s="182">
        <f t="shared" si="24"/>
        <v>0</v>
      </c>
      <c r="BF159" s="182">
        <f t="shared" si="25"/>
        <v>0</v>
      </c>
      <c r="BG159" s="182">
        <f t="shared" si="26"/>
        <v>0</v>
      </c>
      <c r="BH159" s="182">
        <f t="shared" si="27"/>
        <v>0</v>
      </c>
      <c r="BI159" s="182">
        <f t="shared" si="28"/>
        <v>0</v>
      </c>
      <c r="BJ159" s="20" t="s">
        <v>24</v>
      </c>
      <c r="BK159" s="182">
        <f t="shared" si="29"/>
        <v>0</v>
      </c>
      <c r="BL159" s="20" t="s">
        <v>189</v>
      </c>
      <c r="BM159" s="20" t="s">
        <v>1582</v>
      </c>
    </row>
    <row r="160" spans="2:65" s="10" customFormat="1" ht="29.85" customHeight="1">
      <c r="B160" s="156"/>
      <c r="D160" s="167" t="s">
        <v>73</v>
      </c>
      <c r="E160" s="168" t="s">
        <v>1451</v>
      </c>
      <c r="F160" s="168" t="s">
        <v>1452</v>
      </c>
      <c r="I160" s="159"/>
      <c r="J160" s="169">
        <f>BK160</f>
        <v>0</v>
      </c>
      <c r="L160" s="156"/>
      <c r="M160" s="161"/>
      <c r="N160" s="162"/>
      <c r="O160" s="162"/>
      <c r="P160" s="163">
        <f>SUM(P161:P166)</f>
        <v>0</v>
      </c>
      <c r="Q160" s="162"/>
      <c r="R160" s="163">
        <f>SUM(R161:R166)</f>
        <v>0</v>
      </c>
      <c r="S160" s="162"/>
      <c r="T160" s="164">
        <f>SUM(T161:T166)</f>
        <v>0</v>
      </c>
      <c r="AR160" s="157" t="s">
        <v>83</v>
      </c>
      <c r="AT160" s="165" t="s">
        <v>73</v>
      </c>
      <c r="AU160" s="165" t="s">
        <v>24</v>
      </c>
      <c r="AY160" s="157" t="s">
        <v>180</v>
      </c>
      <c r="BK160" s="166">
        <f>SUM(BK161:BK166)</f>
        <v>0</v>
      </c>
    </row>
    <row r="161" spans="2:65" s="1" customFormat="1" ht="16.5" customHeight="1">
      <c r="B161" s="170"/>
      <c r="C161" s="171" t="s">
        <v>495</v>
      </c>
      <c r="D161" s="171" t="s">
        <v>184</v>
      </c>
      <c r="E161" s="172" t="s">
        <v>1453</v>
      </c>
      <c r="F161" s="173" t="s">
        <v>1454</v>
      </c>
      <c r="G161" s="174" t="s">
        <v>187</v>
      </c>
      <c r="H161" s="175">
        <v>9</v>
      </c>
      <c r="I161" s="176"/>
      <c r="J161" s="177">
        <f t="shared" ref="J161:J166" si="30">ROUND(I161*H161,2)</f>
        <v>0</v>
      </c>
      <c r="K161" s="173" t="s">
        <v>188</v>
      </c>
      <c r="L161" s="37"/>
      <c r="M161" s="178" t="s">
        <v>5</v>
      </c>
      <c r="N161" s="179" t="s">
        <v>45</v>
      </c>
      <c r="O161" s="38"/>
      <c r="P161" s="180">
        <f t="shared" ref="P161:P166" si="31">O161*H161</f>
        <v>0</v>
      </c>
      <c r="Q161" s="180">
        <v>0</v>
      </c>
      <c r="R161" s="180">
        <f t="shared" ref="R161:R166" si="32">Q161*H161</f>
        <v>0</v>
      </c>
      <c r="S161" s="180">
        <v>0</v>
      </c>
      <c r="T161" s="181">
        <f t="shared" ref="T161:T166" si="33">S161*H161</f>
        <v>0</v>
      </c>
      <c r="AR161" s="20" t="s">
        <v>189</v>
      </c>
      <c r="AT161" s="20" t="s">
        <v>184</v>
      </c>
      <c r="AU161" s="20" t="s">
        <v>83</v>
      </c>
      <c r="AY161" s="20" t="s">
        <v>180</v>
      </c>
      <c r="BE161" s="182">
        <f t="shared" ref="BE161:BE166" si="34">IF(N161="základní",J161,0)</f>
        <v>0</v>
      </c>
      <c r="BF161" s="182">
        <f t="shared" ref="BF161:BF166" si="35">IF(N161="snížená",J161,0)</f>
        <v>0</v>
      </c>
      <c r="BG161" s="182">
        <f t="shared" ref="BG161:BG166" si="36">IF(N161="zákl. přenesená",J161,0)</f>
        <v>0</v>
      </c>
      <c r="BH161" s="182">
        <f t="shared" ref="BH161:BH166" si="37">IF(N161="sníž. přenesená",J161,0)</f>
        <v>0</v>
      </c>
      <c r="BI161" s="182">
        <f t="shared" ref="BI161:BI166" si="38">IF(N161="nulová",J161,0)</f>
        <v>0</v>
      </c>
      <c r="BJ161" s="20" t="s">
        <v>24</v>
      </c>
      <c r="BK161" s="182">
        <f t="shared" ref="BK161:BK166" si="39">ROUND(I161*H161,2)</f>
        <v>0</v>
      </c>
      <c r="BL161" s="20" t="s">
        <v>189</v>
      </c>
      <c r="BM161" s="20" t="s">
        <v>1455</v>
      </c>
    </row>
    <row r="162" spans="2:65" s="1" customFormat="1" ht="25.5" customHeight="1">
      <c r="B162" s="170"/>
      <c r="C162" s="171" t="s">
        <v>673</v>
      </c>
      <c r="D162" s="171" t="s">
        <v>184</v>
      </c>
      <c r="E162" s="172" t="s">
        <v>1456</v>
      </c>
      <c r="F162" s="173" t="s">
        <v>1457</v>
      </c>
      <c r="G162" s="174" t="s">
        <v>187</v>
      </c>
      <c r="H162" s="175">
        <v>18</v>
      </c>
      <c r="I162" s="176"/>
      <c r="J162" s="177">
        <f t="shared" si="30"/>
        <v>0</v>
      </c>
      <c r="K162" s="173" t="s">
        <v>188</v>
      </c>
      <c r="L162" s="37"/>
      <c r="M162" s="178" t="s">
        <v>5</v>
      </c>
      <c r="N162" s="179" t="s">
        <v>45</v>
      </c>
      <c r="O162" s="38"/>
      <c r="P162" s="180">
        <f t="shared" si="31"/>
        <v>0</v>
      </c>
      <c r="Q162" s="180">
        <v>0</v>
      </c>
      <c r="R162" s="180">
        <f t="shared" si="32"/>
        <v>0</v>
      </c>
      <c r="S162" s="180">
        <v>0</v>
      </c>
      <c r="T162" s="181">
        <f t="shared" si="33"/>
        <v>0</v>
      </c>
      <c r="AR162" s="20" t="s">
        <v>189</v>
      </c>
      <c r="AT162" s="20" t="s">
        <v>184</v>
      </c>
      <c r="AU162" s="20" t="s">
        <v>83</v>
      </c>
      <c r="AY162" s="20" t="s">
        <v>180</v>
      </c>
      <c r="BE162" s="182">
        <f t="shared" si="34"/>
        <v>0</v>
      </c>
      <c r="BF162" s="182">
        <f t="shared" si="35"/>
        <v>0</v>
      </c>
      <c r="BG162" s="182">
        <f t="shared" si="36"/>
        <v>0</v>
      </c>
      <c r="BH162" s="182">
        <f t="shared" si="37"/>
        <v>0</v>
      </c>
      <c r="BI162" s="182">
        <f t="shared" si="38"/>
        <v>0</v>
      </c>
      <c r="BJ162" s="20" t="s">
        <v>24</v>
      </c>
      <c r="BK162" s="182">
        <f t="shared" si="39"/>
        <v>0</v>
      </c>
      <c r="BL162" s="20" t="s">
        <v>189</v>
      </c>
      <c r="BM162" s="20" t="s">
        <v>1458</v>
      </c>
    </row>
    <row r="163" spans="2:65" s="1" customFormat="1" ht="25.5" customHeight="1">
      <c r="B163" s="170"/>
      <c r="C163" s="183" t="s">
        <v>677</v>
      </c>
      <c r="D163" s="183" t="s">
        <v>192</v>
      </c>
      <c r="E163" s="184" t="s">
        <v>1459</v>
      </c>
      <c r="F163" s="185" t="s">
        <v>1460</v>
      </c>
      <c r="G163" s="186" t="s">
        <v>194</v>
      </c>
      <c r="H163" s="187">
        <v>9</v>
      </c>
      <c r="I163" s="188"/>
      <c r="J163" s="189">
        <f t="shared" si="30"/>
        <v>0</v>
      </c>
      <c r="K163" s="185" t="s">
        <v>5</v>
      </c>
      <c r="L163" s="190"/>
      <c r="M163" s="191" t="s">
        <v>5</v>
      </c>
      <c r="N163" s="192" t="s">
        <v>45</v>
      </c>
      <c r="O163" s="38"/>
      <c r="P163" s="180">
        <f t="shared" si="31"/>
        <v>0</v>
      </c>
      <c r="Q163" s="180">
        <v>0</v>
      </c>
      <c r="R163" s="180">
        <f t="shared" si="32"/>
        <v>0</v>
      </c>
      <c r="S163" s="180">
        <v>0</v>
      </c>
      <c r="T163" s="181">
        <f t="shared" si="33"/>
        <v>0</v>
      </c>
      <c r="AR163" s="20" t="s">
        <v>195</v>
      </c>
      <c r="AT163" s="20" t="s">
        <v>192</v>
      </c>
      <c r="AU163" s="20" t="s">
        <v>83</v>
      </c>
      <c r="AY163" s="20" t="s">
        <v>180</v>
      </c>
      <c r="BE163" s="182">
        <f t="shared" si="34"/>
        <v>0</v>
      </c>
      <c r="BF163" s="182">
        <f t="shared" si="35"/>
        <v>0</v>
      </c>
      <c r="BG163" s="182">
        <f t="shared" si="36"/>
        <v>0</v>
      </c>
      <c r="BH163" s="182">
        <f t="shared" si="37"/>
        <v>0</v>
      </c>
      <c r="BI163" s="182">
        <f t="shared" si="38"/>
        <v>0</v>
      </c>
      <c r="BJ163" s="20" t="s">
        <v>24</v>
      </c>
      <c r="BK163" s="182">
        <f t="shared" si="39"/>
        <v>0</v>
      </c>
      <c r="BL163" s="20" t="s">
        <v>189</v>
      </c>
      <c r="BM163" s="20" t="s">
        <v>1461</v>
      </c>
    </row>
    <row r="164" spans="2:65" s="1" customFormat="1" ht="16.5" customHeight="1">
      <c r="B164" s="170"/>
      <c r="C164" s="183" t="s">
        <v>681</v>
      </c>
      <c r="D164" s="183" t="s">
        <v>192</v>
      </c>
      <c r="E164" s="184" t="s">
        <v>1462</v>
      </c>
      <c r="F164" s="185" t="s">
        <v>1463</v>
      </c>
      <c r="G164" s="186" t="s">
        <v>194</v>
      </c>
      <c r="H164" s="187">
        <v>18</v>
      </c>
      <c r="I164" s="188"/>
      <c r="J164" s="189">
        <f t="shared" si="30"/>
        <v>0</v>
      </c>
      <c r="K164" s="185" t="s">
        <v>5</v>
      </c>
      <c r="L164" s="190"/>
      <c r="M164" s="191" t="s">
        <v>5</v>
      </c>
      <c r="N164" s="192" t="s">
        <v>45</v>
      </c>
      <c r="O164" s="38"/>
      <c r="P164" s="180">
        <f t="shared" si="31"/>
        <v>0</v>
      </c>
      <c r="Q164" s="180">
        <v>0</v>
      </c>
      <c r="R164" s="180">
        <f t="shared" si="32"/>
        <v>0</v>
      </c>
      <c r="S164" s="180">
        <v>0</v>
      </c>
      <c r="T164" s="181">
        <f t="shared" si="33"/>
        <v>0</v>
      </c>
      <c r="AR164" s="20" t="s">
        <v>195</v>
      </c>
      <c r="AT164" s="20" t="s">
        <v>192</v>
      </c>
      <c r="AU164" s="20" t="s">
        <v>83</v>
      </c>
      <c r="AY164" s="20" t="s">
        <v>180</v>
      </c>
      <c r="BE164" s="182">
        <f t="shared" si="34"/>
        <v>0</v>
      </c>
      <c r="BF164" s="182">
        <f t="shared" si="35"/>
        <v>0</v>
      </c>
      <c r="BG164" s="182">
        <f t="shared" si="36"/>
        <v>0</v>
      </c>
      <c r="BH164" s="182">
        <f t="shared" si="37"/>
        <v>0</v>
      </c>
      <c r="BI164" s="182">
        <f t="shared" si="38"/>
        <v>0</v>
      </c>
      <c r="BJ164" s="20" t="s">
        <v>24</v>
      </c>
      <c r="BK164" s="182">
        <f t="shared" si="39"/>
        <v>0</v>
      </c>
      <c r="BL164" s="20" t="s">
        <v>189</v>
      </c>
      <c r="BM164" s="20" t="s">
        <v>1464</v>
      </c>
    </row>
    <row r="165" spans="2:65" s="1" customFormat="1" ht="16.5" customHeight="1">
      <c r="B165" s="170"/>
      <c r="C165" s="183" t="s">
        <v>685</v>
      </c>
      <c r="D165" s="183" t="s">
        <v>192</v>
      </c>
      <c r="E165" s="184" t="s">
        <v>1465</v>
      </c>
      <c r="F165" s="185" t="s">
        <v>1466</v>
      </c>
      <c r="G165" s="186" t="s">
        <v>194</v>
      </c>
      <c r="H165" s="187">
        <v>9</v>
      </c>
      <c r="I165" s="188"/>
      <c r="J165" s="189">
        <f t="shared" si="30"/>
        <v>0</v>
      </c>
      <c r="K165" s="185" t="s">
        <v>5</v>
      </c>
      <c r="L165" s="190"/>
      <c r="M165" s="191" t="s">
        <v>5</v>
      </c>
      <c r="N165" s="192" t="s">
        <v>45</v>
      </c>
      <c r="O165" s="38"/>
      <c r="P165" s="180">
        <f t="shared" si="31"/>
        <v>0</v>
      </c>
      <c r="Q165" s="180">
        <v>0</v>
      </c>
      <c r="R165" s="180">
        <f t="shared" si="32"/>
        <v>0</v>
      </c>
      <c r="S165" s="180">
        <v>0</v>
      </c>
      <c r="T165" s="181">
        <f t="shared" si="33"/>
        <v>0</v>
      </c>
      <c r="AR165" s="20" t="s">
        <v>195</v>
      </c>
      <c r="AT165" s="20" t="s">
        <v>192</v>
      </c>
      <c r="AU165" s="20" t="s">
        <v>83</v>
      </c>
      <c r="AY165" s="20" t="s">
        <v>180</v>
      </c>
      <c r="BE165" s="182">
        <f t="shared" si="34"/>
        <v>0</v>
      </c>
      <c r="BF165" s="182">
        <f t="shared" si="35"/>
        <v>0</v>
      </c>
      <c r="BG165" s="182">
        <f t="shared" si="36"/>
        <v>0</v>
      </c>
      <c r="BH165" s="182">
        <f t="shared" si="37"/>
        <v>0</v>
      </c>
      <c r="BI165" s="182">
        <f t="shared" si="38"/>
        <v>0</v>
      </c>
      <c r="BJ165" s="20" t="s">
        <v>24</v>
      </c>
      <c r="BK165" s="182">
        <f t="shared" si="39"/>
        <v>0</v>
      </c>
      <c r="BL165" s="20" t="s">
        <v>189</v>
      </c>
      <c r="BM165" s="20" t="s">
        <v>1467</v>
      </c>
    </row>
    <row r="166" spans="2:65" s="1" customFormat="1" ht="16.5" customHeight="1">
      <c r="B166" s="170"/>
      <c r="C166" s="183" t="s">
        <v>691</v>
      </c>
      <c r="D166" s="183" t="s">
        <v>192</v>
      </c>
      <c r="E166" s="184" t="s">
        <v>1468</v>
      </c>
      <c r="F166" s="185" t="s">
        <v>1469</v>
      </c>
      <c r="G166" s="186" t="s">
        <v>194</v>
      </c>
      <c r="H166" s="187">
        <v>9</v>
      </c>
      <c r="I166" s="188"/>
      <c r="J166" s="189">
        <f t="shared" si="30"/>
        <v>0</v>
      </c>
      <c r="K166" s="185" t="s">
        <v>5</v>
      </c>
      <c r="L166" s="190"/>
      <c r="M166" s="191" t="s">
        <v>5</v>
      </c>
      <c r="N166" s="192" t="s">
        <v>45</v>
      </c>
      <c r="O166" s="38"/>
      <c r="P166" s="180">
        <f t="shared" si="31"/>
        <v>0</v>
      </c>
      <c r="Q166" s="180">
        <v>0</v>
      </c>
      <c r="R166" s="180">
        <f t="shared" si="32"/>
        <v>0</v>
      </c>
      <c r="S166" s="180">
        <v>0</v>
      </c>
      <c r="T166" s="181">
        <f t="shared" si="33"/>
        <v>0</v>
      </c>
      <c r="AR166" s="20" t="s">
        <v>195</v>
      </c>
      <c r="AT166" s="20" t="s">
        <v>192</v>
      </c>
      <c r="AU166" s="20" t="s">
        <v>83</v>
      </c>
      <c r="AY166" s="20" t="s">
        <v>180</v>
      </c>
      <c r="BE166" s="182">
        <f t="shared" si="34"/>
        <v>0</v>
      </c>
      <c r="BF166" s="182">
        <f t="shared" si="35"/>
        <v>0</v>
      </c>
      <c r="BG166" s="182">
        <f t="shared" si="36"/>
        <v>0</v>
      </c>
      <c r="BH166" s="182">
        <f t="shared" si="37"/>
        <v>0</v>
      </c>
      <c r="BI166" s="182">
        <f t="shared" si="38"/>
        <v>0</v>
      </c>
      <c r="BJ166" s="20" t="s">
        <v>24</v>
      </c>
      <c r="BK166" s="182">
        <f t="shared" si="39"/>
        <v>0</v>
      </c>
      <c r="BL166" s="20" t="s">
        <v>189</v>
      </c>
      <c r="BM166" s="20" t="s">
        <v>1470</v>
      </c>
    </row>
    <row r="167" spans="2:65" s="10" customFormat="1" ht="29.85" customHeight="1">
      <c r="B167" s="156"/>
      <c r="D167" s="167" t="s">
        <v>73</v>
      </c>
      <c r="E167" s="168" t="s">
        <v>373</v>
      </c>
      <c r="F167" s="168" t="s">
        <v>374</v>
      </c>
      <c r="I167" s="159"/>
      <c r="J167" s="169">
        <f>BK167</f>
        <v>0</v>
      </c>
      <c r="L167" s="156"/>
      <c r="M167" s="161"/>
      <c r="N167" s="162"/>
      <c r="O167" s="162"/>
      <c r="P167" s="163">
        <f>P168</f>
        <v>0</v>
      </c>
      <c r="Q167" s="162"/>
      <c r="R167" s="163">
        <f>R168</f>
        <v>0</v>
      </c>
      <c r="S167" s="162"/>
      <c r="T167" s="164">
        <f>T168</f>
        <v>0</v>
      </c>
      <c r="AR167" s="157" t="s">
        <v>83</v>
      </c>
      <c r="AT167" s="165" t="s">
        <v>73</v>
      </c>
      <c r="AU167" s="165" t="s">
        <v>24</v>
      </c>
      <c r="AY167" s="157" t="s">
        <v>180</v>
      </c>
      <c r="BK167" s="166">
        <f>BK168</f>
        <v>0</v>
      </c>
    </row>
    <row r="168" spans="2:65" s="1" customFormat="1" ht="16.5" customHeight="1">
      <c r="B168" s="170"/>
      <c r="C168" s="183" t="s">
        <v>375</v>
      </c>
      <c r="D168" s="183" t="s">
        <v>192</v>
      </c>
      <c r="E168" s="184" t="s">
        <v>376</v>
      </c>
      <c r="F168" s="185" t="s">
        <v>377</v>
      </c>
      <c r="G168" s="186" t="s">
        <v>194</v>
      </c>
      <c r="H168" s="187">
        <v>9</v>
      </c>
      <c r="I168" s="188"/>
      <c r="J168" s="189">
        <f>ROUND(I168*H168,2)</f>
        <v>0</v>
      </c>
      <c r="K168" s="185" t="s">
        <v>5</v>
      </c>
      <c r="L168" s="190"/>
      <c r="M168" s="191" t="s">
        <v>5</v>
      </c>
      <c r="N168" s="192" t="s">
        <v>45</v>
      </c>
      <c r="O168" s="38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20" t="s">
        <v>195</v>
      </c>
      <c r="AT168" s="20" t="s">
        <v>192</v>
      </c>
      <c r="AU168" s="20" t="s">
        <v>83</v>
      </c>
      <c r="AY168" s="20" t="s">
        <v>180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20" t="s">
        <v>24</v>
      </c>
      <c r="BK168" s="182">
        <f>ROUND(I168*H168,2)</f>
        <v>0</v>
      </c>
      <c r="BL168" s="20" t="s">
        <v>189</v>
      </c>
      <c r="BM168" s="20" t="s">
        <v>378</v>
      </c>
    </row>
    <row r="169" spans="2:65" s="10" customFormat="1" ht="29.85" customHeight="1">
      <c r="B169" s="156"/>
      <c r="D169" s="167" t="s">
        <v>73</v>
      </c>
      <c r="E169" s="168" t="s">
        <v>1409</v>
      </c>
      <c r="F169" s="168" t="s">
        <v>1471</v>
      </c>
      <c r="I169" s="159"/>
      <c r="J169" s="169">
        <f>BK169</f>
        <v>0</v>
      </c>
      <c r="L169" s="156"/>
      <c r="M169" s="161"/>
      <c r="N169" s="162"/>
      <c r="O169" s="162"/>
      <c r="P169" s="163">
        <f>SUM(P170:P171)</f>
        <v>0</v>
      </c>
      <c r="Q169" s="162"/>
      <c r="R169" s="163">
        <f>SUM(R170:R171)</f>
        <v>0</v>
      </c>
      <c r="S169" s="162"/>
      <c r="T169" s="164">
        <f>SUM(T170:T171)</f>
        <v>0</v>
      </c>
      <c r="AR169" s="157" t="s">
        <v>83</v>
      </c>
      <c r="AT169" s="165" t="s">
        <v>73</v>
      </c>
      <c r="AU169" s="165" t="s">
        <v>24</v>
      </c>
      <c r="AY169" s="157" t="s">
        <v>180</v>
      </c>
      <c r="BK169" s="166">
        <f>SUM(BK170:BK171)</f>
        <v>0</v>
      </c>
    </row>
    <row r="170" spans="2:65" s="1" customFormat="1" ht="25.5" customHeight="1">
      <c r="B170" s="170"/>
      <c r="C170" s="171" t="s">
        <v>659</v>
      </c>
      <c r="D170" s="171" t="s">
        <v>184</v>
      </c>
      <c r="E170" s="172" t="s">
        <v>1411</v>
      </c>
      <c r="F170" s="173" t="s">
        <v>1412</v>
      </c>
      <c r="G170" s="174" t="s">
        <v>202</v>
      </c>
      <c r="H170" s="175">
        <v>860</v>
      </c>
      <c r="I170" s="176"/>
      <c r="J170" s="177">
        <f>ROUND(I170*H170,2)</f>
        <v>0</v>
      </c>
      <c r="K170" s="173" t="s">
        <v>188</v>
      </c>
      <c r="L170" s="37"/>
      <c r="M170" s="178" t="s">
        <v>5</v>
      </c>
      <c r="N170" s="179" t="s">
        <v>45</v>
      </c>
      <c r="O170" s="38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20" t="s">
        <v>189</v>
      </c>
      <c r="AT170" s="20" t="s">
        <v>184</v>
      </c>
      <c r="AU170" s="20" t="s">
        <v>83</v>
      </c>
      <c r="AY170" s="20" t="s">
        <v>180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20" t="s">
        <v>24</v>
      </c>
      <c r="BK170" s="182">
        <f>ROUND(I170*H170,2)</f>
        <v>0</v>
      </c>
      <c r="BL170" s="20" t="s">
        <v>189</v>
      </c>
      <c r="BM170" s="20" t="s">
        <v>1413</v>
      </c>
    </row>
    <row r="171" spans="2:65" s="1" customFormat="1" ht="38.25" customHeight="1">
      <c r="B171" s="170"/>
      <c r="C171" s="183" t="s">
        <v>665</v>
      </c>
      <c r="D171" s="183" t="s">
        <v>192</v>
      </c>
      <c r="E171" s="184" t="s">
        <v>1414</v>
      </c>
      <c r="F171" s="185" t="s">
        <v>1415</v>
      </c>
      <c r="G171" s="186" t="s">
        <v>192</v>
      </c>
      <c r="H171" s="187">
        <v>860</v>
      </c>
      <c r="I171" s="188"/>
      <c r="J171" s="189">
        <f>ROUND(I171*H171,2)</f>
        <v>0</v>
      </c>
      <c r="K171" s="185" t="s">
        <v>5</v>
      </c>
      <c r="L171" s="190"/>
      <c r="M171" s="191" t="s">
        <v>5</v>
      </c>
      <c r="N171" s="192" t="s">
        <v>45</v>
      </c>
      <c r="O171" s="38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AR171" s="20" t="s">
        <v>195</v>
      </c>
      <c r="AT171" s="20" t="s">
        <v>192</v>
      </c>
      <c r="AU171" s="20" t="s">
        <v>83</v>
      </c>
      <c r="AY171" s="20" t="s">
        <v>180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20" t="s">
        <v>24</v>
      </c>
      <c r="BK171" s="182">
        <f>ROUND(I171*H171,2)</f>
        <v>0</v>
      </c>
      <c r="BL171" s="20" t="s">
        <v>189</v>
      </c>
      <c r="BM171" s="20" t="s">
        <v>1416</v>
      </c>
    </row>
    <row r="172" spans="2:65" s="10" customFormat="1" ht="29.85" customHeight="1">
      <c r="B172" s="156"/>
      <c r="D172" s="167" t="s">
        <v>73</v>
      </c>
      <c r="E172" s="168" t="s">
        <v>507</v>
      </c>
      <c r="F172" s="168" t="s">
        <v>508</v>
      </c>
      <c r="I172" s="159"/>
      <c r="J172" s="169">
        <f>BK172</f>
        <v>0</v>
      </c>
      <c r="L172" s="156"/>
      <c r="M172" s="161"/>
      <c r="N172" s="162"/>
      <c r="O172" s="162"/>
      <c r="P172" s="163">
        <f>SUM(P173:P175)</f>
        <v>0</v>
      </c>
      <c r="Q172" s="162"/>
      <c r="R172" s="163">
        <f>SUM(R173:R175)</f>
        <v>2.24E-4</v>
      </c>
      <c r="S172" s="162"/>
      <c r="T172" s="164">
        <f>SUM(T173:T175)</f>
        <v>0</v>
      </c>
      <c r="AR172" s="157" t="s">
        <v>83</v>
      </c>
      <c r="AT172" s="165" t="s">
        <v>73</v>
      </c>
      <c r="AU172" s="165" t="s">
        <v>24</v>
      </c>
      <c r="AY172" s="157" t="s">
        <v>180</v>
      </c>
      <c r="BK172" s="166">
        <f>SUM(BK173:BK175)</f>
        <v>0</v>
      </c>
    </row>
    <row r="173" spans="2:65" s="1" customFormat="1" ht="38.25" customHeight="1">
      <c r="B173" s="170"/>
      <c r="C173" s="171" t="s">
        <v>509</v>
      </c>
      <c r="D173" s="171" t="s">
        <v>184</v>
      </c>
      <c r="E173" s="172" t="s">
        <v>510</v>
      </c>
      <c r="F173" s="173" t="s">
        <v>511</v>
      </c>
      <c r="G173" s="174" t="s">
        <v>512</v>
      </c>
      <c r="H173" s="175">
        <v>0.2</v>
      </c>
      <c r="I173" s="176"/>
      <c r="J173" s="177">
        <f>ROUND(I173*H173,2)</f>
        <v>0</v>
      </c>
      <c r="K173" s="173" t="s">
        <v>472</v>
      </c>
      <c r="L173" s="37"/>
      <c r="M173" s="178" t="s">
        <v>5</v>
      </c>
      <c r="N173" s="179" t="s">
        <v>45</v>
      </c>
      <c r="O173" s="38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AR173" s="20" t="s">
        <v>189</v>
      </c>
      <c r="AT173" s="20" t="s">
        <v>184</v>
      </c>
      <c r="AU173" s="20" t="s">
        <v>83</v>
      </c>
      <c r="AY173" s="20" t="s">
        <v>180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20" t="s">
        <v>24</v>
      </c>
      <c r="BK173" s="182">
        <f>ROUND(I173*H173,2)</f>
        <v>0</v>
      </c>
      <c r="BL173" s="20" t="s">
        <v>189</v>
      </c>
      <c r="BM173" s="20" t="s">
        <v>513</v>
      </c>
    </row>
    <row r="174" spans="2:65" s="1" customFormat="1" ht="25.5" customHeight="1">
      <c r="B174" s="170"/>
      <c r="C174" s="183" t="s">
        <v>514</v>
      </c>
      <c r="D174" s="183" t="s">
        <v>192</v>
      </c>
      <c r="E174" s="184" t="s">
        <v>515</v>
      </c>
      <c r="F174" s="185" t="s">
        <v>516</v>
      </c>
      <c r="G174" s="186" t="s">
        <v>512</v>
      </c>
      <c r="H174" s="187">
        <v>0.04</v>
      </c>
      <c r="I174" s="188"/>
      <c r="J174" s="189">
        <f>ROUND(I174*H174,2)</f>
        <v>0</v>
      </c>
      <c r="K174" s="185" t="s">
        <v>472</v>
      </c>
      <c r="L174" s="190"/>
      <c r="M174" s="191" t="s">
        <v>5</v>
      </c>
      <c r="N174" s="192" t="s">
        <v>45</v>
      </c>
      <c r="O174" s="38"/>
      <c r="P174" s="180">
        <f>O174*H174</f>
        <v>0</v>
      </c>
      <c r="Q174" s="180">
        <v>5.5999999999999999E-3</v>
      </c>
      <c r="R174" s="180">
        <f>Q174*H174</f>
        <v>2.24E-4</v>
      </c>
      <c r="S174" s="180">
        <v>0</v>
      </c>
      <c r="T174" s="181">
        <f>S174*H174</f>
        <v>0</v>
      </c>
      <c r="AR174" s="20" t="s">
        <v>195</v>
      </c>
      <c r="AT174" s="20" t="s">
        <v>192</v>
      </c>
      <c r="AU174" s="20" t="s">
        <v>83</v>
      </c>
      <c r="AY174" s="20" t="s">
        <v>180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20" t="s">
        <v>24</v>
      </c>
      <c r="BK174" s="182">
        <f>ROUND(I174*H174,2)</f>
        <v>0</v>
      </c>
      <c r="BL174" s="20" t="s">
        <v>189</v>
      </c>
      <c r="BM174" s="20" t="s">
        <v>517</v>
      </c>
    </row>
    <row r="175" spans="2:65" s="1" customFormat="1" ht="25.5" customHeight="1">
      <c r="B175" s="170"/>
      <c r="C175" s="183" t="s">
        <v>518</v>
      </c>
      <c r="D175" s="183" t="s">
        <v>192</v>
      </c>
      <c r="E175" s="184" t="s">
        <v>519</v>
      </c>
      <c r="F175" s="185" t="s">
        <v>520</v>
      </c>
      <c r="G175" s="186" t="s">
        <v>521</v>
      </c>
      <c r="H175" s="187">
        <v>4</v>
      </c>
      <c r="I175" s="188"/>
      <c r="J175" s="189">
        <f>ROUND(I175*H175,2)</f>
        <v>0</v>
      </c>
      <c r="K175" s="185" t="s">
        <v>5</v>
      </c>
      <c r="L175" s="190"/>
      <c r="M175" s="191" t="s">
        <v>5</v>
      </c>
      <c r="N175" s="192" t="s">
        <v>45</v>
      </c>
      <c r="O175" s="38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AR175" s="20" t="s">
        <v>195</v>
      </c>
      <c r="AT175" s="20" t="s">
        <v>192</v>
      </c>
      <c r="AU175" s="20" t="s">
        <v>83</v>
      </c>
      <c r="AY175" s="20" t="s">
        <v>180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20" t="s">
        <v>24</v>
      </c>
      <c r="BK175" s="182">
        <f>ROUND(I175*H175,2)</f>
        <v>0</v>
      </c>
      <c r="BL175" s="20" t="s">
        <v>189</v>
      </c>
      <c r="BM175" s="20" t="s">
        <v>522</v>
      </c>
    </row>
    <row r="176" spans="2:65" s="10" customFormat="1" ht="29.85" customHeight="1">
      <c r="B176" s="156"/>
      <c r="D176" s="167" t="s">
        <v>73</v>
      </c>
      <c r="E176" s="168" t="s">
        <v>523</v>
      </c>
      <c r="F176" s="168" t="s">
        <v>524</v>
      </c>
      <c r="I176" s="159"/>
      <c r="J176" s="169">
        <f>BK176</f>
        <v>0</v>
      </c>
      <c r="L176" s="156"/>
      <c r="M176" s="161"/>
      <c r="N176" s="162"/>
      <c r="O176" s="162"/>
      <c r="P176" s="163">
        <f>SUM(P177:P178)</f>
        <v>0</v>
      </c>
      <c r="Q176" s="162"/>
      <c r="R176" s="163">
        <f>SUM(R177:R178)</f>
        <v>0</v>
      </c>
      <c r="S176" s="162"/>
      <c r="T176" s="164">
        <f>SUM(T177:T178)</f>
        <v>0</v>
      </c>
      <c r="AR176" s="157" t="s">
        <v>83</v>
      </c>
      <c r="AT176" s="165" t="s">
        <v>73</v>
      </c>
      <c r="AU176" s="165" t="s">
        <v>24</v>
      </c>
      <c r="AY176" s="157" t="s">
        <v>180</v>
      </c>
      <c r="BK176" s="166">
        <f>SUM(BK177:BK178)</f>
        <v>0</v>
      </c>
    </row>
    <row r="177" spans="2:65" s="1" customFormat="1" ht="25.5" customHeight="1">
      <c r="B177" s="170"/>
      <c r="C177" s="171" t="s">
        <v>525</v>
      </c>
      <c r="D177" s="171" t="s">
        <v>184</v>
      </c>
      <c r="E177" s="172" t="s">
        <v>469</v>
      </c>
      <c r="F177" s="173" t="s">
        <v>470</v>
      </c>
      <c r="G177" s="174" t="s">
        <v>471</v>
      </c>
      <c r="H177" s="175">
        <v>30</v>
      </c>
      <c r="I177" s="176"/>
      <c r="J177" s="177">
        <f>ROUND(I177*H177,2)</f>
        <v>0</v>
      </c>
      <c r="K177" s="173" t="s">
        <v>472</v>
      </c>
      <c r="L177" s="37"/>
      <c r="M177" s="178" t="s">
        <v>5</v>
      </c>
      <c r="N177" s="179" t="s">
        <v>45</v>
      </c>
      <c r="O177" s="38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AR177" s="20" t="s">
        <v>473</v>
      </c>
      <c r="AT177" s="20" t="s">
        <v>184</v>
      </c>
      <c r="AU177" s="20" t="s">
        <v>83</v>
      </c>
      <c r="AY177" s="20" t="s">
        <v>180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20" t="s">
        <v>24</v>
      </c>
      <c r="BK177" s="182">
        <f>ROUND(I177*H177,2)</f>
        <v>0</v>
      </c>
      <c r="BL177" s="20" t="s">
        <v>473</v>
      </c>
      <c r="BM177" s="20" t="s">
        <v>526</v>
      </c>
    </row>
    <row r="178" spans="2:65" s="1" customFormat="1" ht="16.5" customHeight="1">
      <c r="B178" s="170"/>
      <c r="C178" s="183" t="s">
        <v>527</v>
      </c>
      <c r="D178" s="183" t="s">
        <v>192</v>
      </c>
      <c r="E178" s="184" t="s">
        <v>1583</v>
      </c>
      <c r="F178" s="185" t="s">
        <v>529</v>
      </c>
      <c r="G178" s="186" t="s">
        <v>530</v>
      </c>
      <c r="H178" s="187">
        <v>1</v>
      </c>
      <c r="I178" s="188"/>
      <c r="J178" s="189">
        <f>ROUND(I178*H178,2)</f>
        <v>0</v>
      </c>
      <c r="K178" s="185" t="s">
        <v>5</v>
      </c>
      <c r="L178" s="190"/>
      <c r="M178" s="191" t="s">
        <v>5</v>
      </c>
      <c r="N178" s="192" t="s">
        <v>45</v>
      </c>
      <c r="O178" s="38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AR178" s="20" t="s">
        <v>195</v>
      </c>
      <c r="AT178" s="20" t="s">
        <v>192</v>
      </c>
      <c r="AU178" s="20" t="s">
        <v>83</v>
      </c>
      <c r="AY178" s="20" t="s">
        <v>180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20" t="s">
        <v>24</v>
      </c>
      <c r="BK178" s="182">
        <f>ROUND(I178*H178,2)</f>
        <v>0</v>
      </c>
      <c r="BL178" s="20" t="s">
        <v>189</v>
      </c>
      <c r="BM178" s="20" t="s">
        <v>531</v>
      </c>
    </row>
    <row r="179" spans="2:65" s="10" customFormat="1" ht="29.85" customHeight="1">
      <c r="B179" s="156"/>
      <c r="D179" s="167" t="s">
        <v>73</v>
      </c>
      <c r="E179" s="168" t="s">
        <v>532</v>
      </c>
      <c r="F179" s="168" t="s">
        <v>533</v>
      </c>
      <c r="I179" s="159"/>
      <c r="J179" s="169">
        <f>BK179</f>
        <v>0</v>
      </c>
      <c r="L179" s="156"/>
      <c r="M179" s="161"/>
      <c r="N179" s="162"/>
      <c r="O179" s="162"/>
      <c r="P179" s="163">
        <f>SUM(P180:P181)</f>
        <v>0</v>
      </c>
      <c r="Q179" s="162"/>
      <c r="R179" s="163">
        <f>SUM(R180:R181)</f>
        <v>0</v>
      </c>
      <c r="S179" s="162"/>
      <c r="T179" s="164">
        <f>SUM(T180:T181)</f>
        <v>0</v>
      </c>
      <c r="AR179" s="157" t="s">
        <v>83</v>
      </c>
      <c r="AT179" s="165" t="s">
        <v>73</v>
      </c>
      <c r="AU179" s="165" t="s">
        <v>24</v>
      </c>
      <c r="AY179" s="157" t="s">
        <v>180</v>
      </c>
      <c r="BK179" s="166">
        <f>SUM(BK180:BK181)</f>
        <v>0</v>
      </c>
    </row>
    <row r="180" spans="2:65" s="1" customFormat="1" ht="25.5" customHeight="1">
      <c r="B180" s="170"/>
      <c r="C180" s="171" t="s">
        <v>534</v>
      </c>
      <c r="D180" s="171" t="s">
        <v>184</v>
      </c>
      <c r="E180" s="172" t="s">
        <v>469</v>
      </c>
      <c r="F180" s="173" t="s">
        <v>470</v>
      </c>
      <c r="G180" s="174" t="s">
        <v>471</v>
      </c>
      <c r="H180" s="175">
        <v>30</v>
      </c>
      <c r="I180" s="176"/>
      <c r="J180" s="177">
        <f>ROUND(I180*H180,2)</f>
        <v>0</v>
      </c>
      <c r="K180" s="173" t="s">
        <v>472</v>
      </c>
      <c r="L180" s="37"/>
      <c r="M180" s="178" t="s">
        <v>5</v>
      </c>
      <c r="N180" s="179" t="s">
        <v>45</v>
      </c>
      <c r="O180" s="38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AR180" s="20" t="s">
        <v>473</v>
      </c>
      <c r="AT180" s="20" t="s">
        <v>184</v>
      </c>
      <c r="AU180" s="20" t="s">
        <v>83</v>
      </c>
      <c r="AY180" s="20" t="s">
        <v>180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20" t="s">
        <v>24</v>
      </c>
      <c r="BK180" s="182">
        <f>ROUND(I180*H180,2)</f>
        <v>0</v>
      </c>
      <c r="BL180" s="20" t="s">
        <v>473</v>
      </c>
      <c r="BM180" s="20" t="s">
        <v>535</v>
      </c>
    </row>
    <row r="181" spans="2:65" s="1" customFormat="1" ht="16.5" customHeight="1">
      <c r="B181" s="170"/>
      <c r="C181" s="183" t="s">
        <v>536</v>
      </c>
      <c r="D181" s="183" t="s">
        <v>192</v>
      </c>
      <c r="E181" s="184" t="s">
        <v>1584</v>
      </c>
      <c r="F181" s="185" t="s">
        <v>538</v>
      </c>
      <c r="G181" s="186" t="s">
        <v>530</v>
      </c>
      <c r="H181" s="187">
        <v>1</v>
      </c>
      <c r="I181" s="188"/>
      <c r="J181" s="189">
        <f>ROUND(I181*H181,2)</f>
        <v>0</v>
      </c>
      <c r="K181" s="185" t="s">
        <v>5</v>
      </c>
      <c r="L181" s="190"/>
      <c r="M181" s="191" t="s">
        <v>5</v>
      </c>
      <c r="N181" s="192" t="s">
        <v>45</v>
      </c>
      <c r="O181" s="38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AR181" s="20" t="s">
        <v>195</v>
      </c>
      <c r="AT181" s="20" t="s">
        <v>192</v>
      </c>
      <c r="AU181" s="20" t="s">
        <v>83</v>
      </c>
      <c r="AY181" s="20" t="s">
        <v>180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20" t="s">
        <v>24</v>
      </c>
      <c r="BK181" s="182">
        <f>ROUND(I181*H181,2)</f>
        <v>0</v>
      </c>
      <c r="BL181" s="20" t="s">
        <v>189</v>
      </c>
      <c r="BM181" s="20" t="s">
        <v>539</v>
      </c>
    </row>
    <row r="182" spans="2:65" s="10" customFormat="1" ht="29.85" customHeight="1">
      <c r="B182" s="156"/>
      <c r="D182" s="167" t="s">
        <v>73</v>
      </c>
      <c r="E182" s="168" t="s">
        <v>540</v>
      </c>
      <c r="F182" s="168" t="s">
        <v>541</v>
      </c>
      <c r="I182" s="159"/>
      <c r="J182" s="169">
        <f>BK182</f>
        <v>0</v>
      </c>
      <c r="L182" s="156"/>
      <c r="M182" s="161"/>
      <c r="N182" s="162"/>
      <c r="O182" s="162"/>
      <c r="P182" s="163">
        <f>SUM(P183:P184)</f>
        <v>0</v>
      </c>
      <c r="Q182" s="162"/>
      <c r="R182" s="163">
        <f>SUM(R183:R184)</f>
        <v>0</v>
      </c>
      <c r="S182" s="162"/>
      <c r="T182" s="164">
        <f>SUM(T183:T184)</f>
        <v>0</v>
      </c>
      <c r="AR182" s="157" t="s">
        <v>83</v>
      </c>
      <c r="AT182" s="165" t="s">
        <v>73</v>
      </c>
      <c r="AU182" s="165" t="s">
        <v>24</v>
      </c>
      <c r="AY182" s="157" t="s">
        <v>180</v>
      </c>
      <c r="BK182" s="166">
        <f>SUM(BK183:BK184)</f>
        <v>0</v>
      </c>
    </row>
    <row r="183" spans="2:65" s="1" customFormat="1" ht="25.5" customHeight="1">
      <c r="B183" s="170"/>
      <c r="C183" s="171" t="s">
        <v>707</v>
      </c>
      <c r="D183" s="171" t="s">
        <v>184</v>
      </c>
      <c r="E183" s="172" t="s">
        <v>1419</v>
      </c>
      <c r="F183" s="173" t="s">
        <v>1420</v>
      </c>
      <c r="G183" s="174" t="s">
        <v>187</v>
      </c>
      <c r="H183" s="175">
        <v>1</v>
      </c>
      <c r="I183" s="176"/>
      <c r="J183" s="177">
        <f>ROUND(I183*H183,2)</f>
        <v>0</v>
      </c>
      <c r="K183" s="173" t="s">
        <v>188</v>
      </c>
      <c r="L183" s="37"/>
      <c r="M183" s="178" t="s">
        <v>5</v>
      </c>
      <c r="N183" s="179" t="s">
        <v>45</v>
      </c>
      <c r="O183" s="38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AR183" s="20" t="s">
        <v>189</v>
      </c>
      <c r="AT183" s="20" t="s">
        <v>184</v>
      </c>
      <c r="AU183" s="20" t="s">
        <v>83</v>
      </c>
      <c r="AY183" s="20" t="s">
        <v>180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20" t="s">
        <v>24</v>
      </c>
      <c r="BK183" s="182">
        <f>ROUND(I183*H183,2)</f>
        <v>0</v>
      </c>
      <c r="BL183" s="20" t="s">
        <v>189</v>
      </c>
      <c r="BM183" s="20" t="s">
        <v>1421</v>
      </c>
    </row>
    <row r="184" spans="2:65" s="1" customFormat="1" ht="27">
      <c r="B184" s="37"/>
      <c r="D184" s="197" t="s">
        <v>204</v>
      </c>
      <c r="F184" s="198" t="s">
        <v>546</v>
      </c>
      <c r="I184" s="195"/>
      <c r="L184" s="37"/>
      <c r="M184" s="196"/>
      <c r="N184" s="38"/>
      <c r="O184" s="38"/>
      <c r="P184" s="38"/>
      <c r="Q184" s="38"/>
      <c r="R184" s="38"/>
      <c r="S184" s="38"/>
      <c r="T184" s="66"/>
      <c r="AT184" s="20" t="s">
        <v>204</v>
      </c>
      <c r="AU184" s="20" t="s">
        <v>83</v>
      </c>
    </row>
    <row r="185" spans="2:65" s="10" customFormat="1" ht="37.35" customHeight="1">
      <c r="B185" s="156"/>
      <c r="D185" s="157" t="s">
        <v>73</v>
      </c>
      <c r="E185" s="158" t="s">
        <v>192</v>
      </c>
      <c r="F185" s="158" t="s">
        <v>547</v>
      </c>
      <c r="I185" s="159"/>
      <c r="J185" s="160">
        <f>BK185</f>
        <v>0</v>
      </c>
      <c r="L185" s="156"/>
      <c r="M185" s="161"/>
      <c r="N185" s="162"/>
      <c r="O185" s="162"/>
      <c r="P185" s="163">
        <f>P186+P189+P191+P202+P205+P208</f>
        <v>0</v>
      </c>
      <c r="Q185" s="162"/>
      <c r="R185" s="163">
        <f>R186+R189+R191+R202+R205+R208</f>
        <v>0</v>
      </c>
      <c r="S185" s="162"/>
      <c r="T185" s="164">
        <f>T186+T189+T191+T202+T205+T208</f>
        <v>0</v>
      </c>
      <c r="AR185" s="157" t="s">
        <v>548</v>
      </c>
      <c r="AT185" s="165" t="s">
        <v>73</v>
      </c>
      <c r="AU185" s="165" t="s">
        <v>74</v>
      </c>
      <c r="AY185" s="157" t="s">
        <v>180</v>
      </c>
      <c r="BK185" s="166">
        <f>BK186+BK189+BK191+BK202+BK205+BK208</f>
        <v>0</v>
      </c>
    </row>
    <row r="186" spans="2:65" s="10" customFormat="1" ht="19.899999999999999" customHeight="1">
      <c r="B186" s="156"/>
      <c r="D186" s="167" t="s">
        <v>73</v>
      </c>
      <c r="E186" s="168" t="s">
        <v>1492</v>
      </c>
      <c r="F186" s="168" t="s">
        <v>1493</v>
      </c>
      <c r="I186" s="159"/>
      <c r="J186" s="169">
        <f>BK186</f>
        <v>0</v>
      </c>
      <c r="L186" s="156"/>
      <c r="M186" s="161"/>
      <c r="N186" s="162"/>
      <c r="O186" s="162"/>
      <c r="P186" s="163">
        <f>SUM(P187:P188)</f>
        <v>0</v>
      </c>
      <c r="Q186" s="162"/>
      <c r="R186" s="163">
        <f>SUM(R187:R188)</f>
        <v>0</v>
      </c>
      <c r="S186" s="162"/>
      <c r="T186" s="164">
        <f>SUM(T187:T188)</f>
        <v>0</v>
      </c>
      <c r="AR186" s="157" t="s">
        <v>548</v>
      </c>
      <c r="AT186" s="165" t="s">
        <v>73</v>
      </c>
      <c r="AU186" s="165" t="s">
        <v>24</v>
      </c>
      <c r="AY186" s="157" t="s">
        <v>180</v>
      </c>
      <c r="BK186" s="166">
        <f>SUM(BK187:BK188)</f>
        <v>0</v>
      </c>
    </row>
    <row r="187" spans="2:65" s="1" customFormat="1" ht="16.5" customHeight="1">
      <c r="B187" s="170"/>
      <c r="C187" s="171" t="s">
        <v>711</v>
      </c>
      <c r="D187" s="171" t="s">
        <v>184</v>
      </c>
      <c r="E187" s="172" t="s">
        <v>1494</v>
      </c>
      <c r="F187" s="173" t="s">
        <v>1495</v>
      </c>
      <c r="G187" s="174" t="s">
        <v>187</v>
      </c>
      <c r="H187" s="175">
        <v>48</v>
      </c>
      <c r="I187" s="176"/>
      <c r="J187" s="177">
        <f>ROUND(I187*H187,2)</f>
        <v>0</v>
      </c>
      <c r="K187" s="173" t="s">
        <v>188</v>
      </c>
      <c r="L187" s="37"/>
      <c r="M187" s="178" t="s">
        <v>5</v>
      </c>
      <c r="N187" s="179" t="s">
        <v>45</v>
      </c>
      <c r="O187" s="38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AR187" s="20" t="s">
        <v>555</v>
      </c>
      <c r="AT187" s="20" t="s">
        <v>184</v>
      </c>
      <c r="AU187" s="20" t="s">
        <v>83</v>
      </c>
      <c r="AY187" s="20" t="s">
        <v>180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20" t="s">
        <v>24</v>
      </c>
      <c r="BK187" s="182">
        <f>ROUND(I187*H187,2)</f>
        <v>0</v>
      </c>
      <c r="BL187" s="20" t="s">
        <v>555</v>
      </c>
      <c r="BM187" s="20" t="s">
        <v>1496</v>
      </c>
    </row>
    <row r="188" spans="2:65" s="1" customFormat="1" ht="16.5" customHeight="1">
      <c r="B188" s="170"/>
      <c r="C188" s="183" t="s">
        <v>717</v>
      </c>
      <c r="D188" s="183" t="s">
        <v>192</v>
      </c>
      <c r="E188" s="184" t="s">
        <v>1497</v>
      </c>
      <c r="F188" s="185" t="s">
        <v>1498</v>
      </c>
      <c r="G188" s="186" t="s">
        <v>194</v>
      </c>
      <c r="H188" s="187">
        <v>48</v>
      </c>
      <c r="I188" s="188"/>
      <c r="J188" s="189">
        <f>ROUND(I188*H188,2)</f>
        <v>0</v>
      </c>
      <c r="K188" s="185" t="s">
        <v>5</v>
      </c>
      <c r="L188" s="190"/>
      <c r="M188" s="191" t="s">
        <v>5</v>
      </c>
      <c r="N188" s="192" t="s">
        <v>45</v>
      </c>
      <c r="O188" s="38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AR188" s="20" t="s">
        <v>195</v>
      </c>
      <c r="AT188" s="20" t="s">
        <v>192</v>
      </c>
      <c r="AU188" s="20" t="s">
        <v>83</v>
      </c>
      <c r="AY188" s="20" t="s">
        <v>180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20" t="s">
        <v>24</v>
      </c>
      <c r="BK188" s="182">
        <f>ROUND(I188*H188,2)</f>
        <v>0</v>
      </c>
      <c r="BL188" s="20" t="s">
        <v>189</v>
      </c>
      <c r="BM188" s="20" t="s">
        <v>1499</v>
      </c>
    </row>
    <row r="189" spans="2:65" s="10" customFormat="1" ht="29.85" customHeight="1">
      <c r="B189" s="156"/>
      <c r="D189" s="167" t="s">
        <v>73</v>
      </c>
      <c r="E189" s="168" t="s">
        <v>1500</v>
      </c>
      <c r="F189" s="168" t="s">
        <v>1501</v>
      </c>
      <c r="I189" s="159"/>
      <c r="J189" s="169">
        <f>BK189</f>
        <v>0</v>
      </c>
      <c r="L189" s="156"/>
      <c r="M189" s="161"/>
      <c r="N189" s="162"/>
      <c r="O189" s="162"/>
      <c r="P189" s="163">
        <f>P190</f>
        <v>0</v>
      </c>
      <c r="Q189" s="162"/>
      <c r="R189" s="163">
        <f>R190</f>
        <v>0</v>
      </c>
      <c r="S189" s="162"/>
      <c r="T189" s="164">
        <f>T190</f>
        <v>0</v>
      </c>
      <c r="AR189" s="157" t="s">
        <v>548</v>
      </c>
      <c r="AT189" s="165" t="s">
        <v>73</v>
      </c>
      <c r="AU189" s="165" t="s">
        <v>24</v>
      </c>
      <c r="AY189" s="157" t="s">
        <v>180</v>
      </c>
      <c r="BK189" s="166">
        <f>BK190</f>
        <v>0</v>
      </c>
    </row>
    <row r="190" spans="2:65" s="1" customFormat="1" ht="16.5" customHeight="1">
      <c r="B190" s="170"/>
      <c r="C190" s="171" t="s">
        <v>721</v>
      </c>
      <c r="D190" s="171" t="s">
        <v>184</v>
      </c>
      <c r="E190" s="172" t="s">
        <v>1502</v>
      </c>
      <c r="F190" s="173" t="s">
        <v>1503</v>
      </c>
      <c r="G190" s="174" t="s">
        <v>187</v>
      </c>
      <c r="H190" s="175">
        <v>24</v>
      </c>
      <c r="I190" s="176"/>
      <c r="J190" s="177">
        <f>ROUND(I190*H190,2)</f>
        <v>0</v>
      </c>
      <c r="K190" s="173" t="s">
        <v>188</v>
      </c>
      <c r="L190" s="37"/>
      <c r="M190" s="178" t="s">
        <v>5</v>
      </c>
      <c r="N190" s="179" t="s">
        <v>45</v>
      </c>
      <c r="O190" s="38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AR190" s="20" t="s">
        <v>555</v>
      </c>
      <c r="AT190" s="20" t="s">
        <v>184</v>
      </c>
      <c r="AU190" s="20" t="s">
        <v>83</v>
      </c>
      <c r="AY190" s="20" t="s">
        <v>180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20" t="s">
        <v>24</v>
      </c>
      <c r="BK190" s="182">
        <f>ROUND(I190*H190,2)</f>
        <v>0</v>
      </c>
      <c r="BL190" s="20" t="s">
        <v>555</v>
      </c>
      <c r="BM190" s="20" t="s">
        <v>1504</v>
      </c>
    </row>
    <row r="191" spans="2:65" s="10" customFormat="1" ht="29.85" customHeight="1">
      <c r="B191" s="156"/>
      <c r="D191" s="167" t="s">
        <v>73</v>
      </c>
      <c r="E191" s="168" t="s">
        <v>1585</v>
      </c>
      <c r="F191" s="168" t="s">
        <v>1586</v>
      </c>
      <c r="I191" s="159"/>
      <c r="J191" s="169">
        <f>BK191</f>
        <v>0</v>
      </c>
      <c r="L191" s="156"/>
      <c r="M191" s="161"/>
      <c r="N191" s="162"/>
      <c r="O191" s="162"/>
      <c r="P191" s="163">
        <f>SUM(P192:P201)</f>
        <v>0</v>
      </c>
      <c r="Q191" s="162"/>
      <c r="R191" s="163">
        <f>SUM(R192:R201)</f>
        <v>0</v>
      </c>
      <c r="S191" s="162"/>
      <c r="T191" s="164">
        <f>SUM(T192:T201)</f>
        <v>0</v>
      </c>
      <c r="AR191" s="157" t="s">
        <v>548</v>
      </c>
      <c r="AT191" s="165" t="s">
        <v>73</v>
      </c>
      <c r="AU191" s="165" t="s">
        <v>24</v>
      </c>
      <c r="AY191" s="157" t="s">
        <v>180</v>
      </c>
      <c r="BK191" s="166">
        <f>SUM(BK192:BK201)</f>
        <v>0</v>
      </c>
    </row>
    <row r="192" spans="2:65" s="1" customFormat="1" ht="16.5" customHeight="1">
      <c r="B192" s="170"/>
      <c r="C192" s="171" t="s">
        <v>880</v>
      </c>
      <c r="D192" s="171" t="s">
        <v>184</v>
      </c>
      <c r="E192" s="172" t="s">
        <v>1587</v>
      </c>
      <c r="F192" s="173" t="s">
        <v>1588</v>
      </c>
      <c r="G192" s="174" t="s">
        <v>187</v>
      </c>
      <c r="H192" s="175">
        <v>1</v>
      </c>
      <c r="I192" s="176"/>
      <c r="J192" s="177">
        <f t="shared" ref="J192:J201" si="40">ROUND(I192*H192,2)</f>
        <v>0</v>
      </c>
      <c r="K192" s="173" t="s">
        <v>188</v>
      </c>
      <c r="L192" s="37"/>
      <c r="M192" s="178" t="s">
        <v>5</v>
      </c>
      <c r="N192" s="179" t="s">
        <v>45</v>
      </c>
      <c r="O192" s="38"/>
      <c r="P192" s="180">
        <f t="shared" ref="P192:P201" si="41">O192*H192</f>
        <v>0</v>
      </c>
      <c r="Q192" s="180">
        <v>0</v>
      </c>
      <c r="R192" s="180">
        <f t="shared" ref="R192:R201" si="42">Q192*H192</f>
        <v>0</v>
      </c>
      <c r="S192" s="180">
        <v>0</v>
      </c>
      <c r="T192" s="181">
        <f t="shared" ref="T192:T201" si="43">S192*H192</f>
        <v>0</v>
      </c>
      <c r="AR192" s="20" t="s">
        <v>555</v>
      </c>
      <c r="AT192" s="20" t="s">
        <v>184</v>
      </c>
      <c r="AU192" s="20" t="s">
        <v>83</v>
      </c>
      <c r="AY192" s="20" t="s">
        <v>180</v>
      </c>
      <c r="BE192" s="182">
        <f t="shared" ref="BE192:BE201" si="44">IF(N192="základní",J192,0)</f>
        <v>0</v>
      </c>
      <c r="BF192" s="182">
        <f t="shared" ref="BF192:BF201" si="45">IF(N192="snížená",J192,0)</f>
        <v>0</v>
      </c>
      <c r="BG192" s="182">
        <f t="shared" ref="BG192:BG201" si="46">IF(N192="zákl. přenesená",J192,0)</f>
        <v>0</v>
      </c>
      <c r="BH192" s="182">
        <f t="shared" ref="BH192:BH201" si="47">IF(N192="sníž. přenesená",J192,0)</f>
        <v>0</v>
      </c>
      <c r="BI192" s="182">
        <f t="shared" ref="BI192:BI201" si="48">IF(N192="nulová",J192,0)</f>
        <v>0</v>
      </c>
      <c r="BJ192" s="20" t="s">
        <v>24</v>
      </c>
      <c r="BK192" s="182">
        <f t="shared" ref="BK192:BK201" si="49">ROUND(I192*H192,2)</f>
        <v>0</v>
      </c>
      <c r="BL192" s="20" t="s">
        <v>555</v>
      </c>
      <c r="BM192" s="20" t="s">
        <v>1589</v>
      </c>
    </row>
    <row r="193" spans="2:65" s="1" customFormat="1" ht="25.5" customHeight="1">
      <c r="B193" s="170"/>
      <c r="C193" s="171" t="s">
        <v>884</v>
      </c>
      <c r="D193" s="171" t="s">
        <v>184</v>
      </c>
      <c r="E193" s="172" t="s">
        <v>469</v>
      </c>
      <c r="F193" s="173" t="s">
        <v>470</v>
      </c>
      <c r="G193" s="174" t="s">
        <v>471</v>
      </c>
      <c r="H193" s="175">
        <v>16</v>
      </c>
      <c r="I193" s="176"/>
      <c r="J193" s="177">
        <f t="shared" si="40"/>
        <v>0</v>
      </c>
      <c r="K193" s="173" t="s">
        <v>472</v>
      </c>
      <c r="L193" s="37"/>
      <c r="M193" s="178" t="s">
        <v>5</v>
      </c>
      <c r="N193" s="179" t="s">
        <v>45</v>
      </c>
      <c r="O193" s="38"/>
      <c r="P193" s="180">
        <f t="shared" si="41"/>
        <v>0</v>
      </c>
      <c r="Q193" s="180">
        <v>0</v>
      </c>
      <c r="R193" s="180">
        <f t="shared" si="42"/>
        <v>0</v>
      </c>
      <c r="S193" s="180">
        <v>0</v>
      </c>
      <c r="T193" s="181">
        <f t="shared" si="43"/>
        <v>0</v>
      </c>
      <c r="AR193" s="20" t="s">
        <v>473</v>
      </c>
      <c r="AT193" s="20" t="s">
        <v>184</v>
      </c>
      <c r="AU193" s="20" t="s">
        <v>83</v>
      </c>
      <c r="AY193" s="20" t="s">
        <v>180</v>
      </c>
      <c r="BE193" s="182">
        <f t="shared" si="44"/>
        <v>0</v>
      </c>
      <c r="BF193" s="182">
        <f t="shared" si="45"/>
        <v>0</v>
      </c>
      <c r="BG193" s="182">
        <f t="shared" si="46"/>
        <v>0</v>
      </c>
      <c r="BH193" s="182">
        <f t="shared" si="47"/>
        <v>0</v>
      </c>
      <c r="BI193" s="182">
        <f t="shared" si="48"/>
        <v>0</v>
      </c>
      <c r="BJ193" s="20" t="s">
        <v>24</v>
      </c>
      <c r="BK193" s="182">
        <f t="shared" si="49"/>
        <v>0</v>
      </c>
      <c r="BL193" s="20" t="s">
        <v>473</v>
      </c>
      <c r="BM193" s="20" t="s">
        <v>1590</v>
      </c>
    </row>
    <row r="194" spans="2:65" s="1" customFormat="1" ht="25.5" customHeight="1">
      <c r="B194" s="170"/>
      <c r="C194" s="183" t="s">
        <v>888</v>
      </c>
      <c r="D194" s="183" t="s">
        <v>192</v>
      </c>
      <c r="E194" s="184" t="s">
        <v>1591</v>
      </c>
      <c r="F194" s="185" t="s">
        <v>1592</v>
      </c>
      <c r="G194" s="186" t="s">
        <v>194</v>
      </c>
      <c r="H194" s="187">
        <v>1</v>
      </c>
      <c r="I194" s="188"/>
      <c r="J194" s="189">
        <f t="shared" si="40"/>
        <v>0</v>
      </c>
      <c r="K194" s="185" t="s">
        <v>5</v>
      </c>
      <c r="L194" s="190"/>
      <c r="M194" s="191" t="s">
        <v>5</v>
      </c>
      <c r="N194" s="192" t="s">
        <v>45</v>
      </c>
      <c r="O194" s="38"/>
      <c r="P194" s="180">
        <f t="shared" si="41"/>
        <v>0</v>
      </c>
      <c r="Q194" s="180">
        <v>0</v>
      </c>
      <c r="R194" s="180">
        <f t="shared" si="42"/>
        <v>0</v>
      </c>
      <c r="S194" s="180">
        <v>0</v>
      </c>
      <c r="T194" s="181">
        <f t="shared" si="43"/>
        <v>0</v>
      </c>
      <c r="AR194" s="20" t="s">
        <v>195</v>
      </c>
      <c r="AT194" s="20" t="s">
        <v>192</v>
      </c>
      <c r="AU194" s="20" t="s">
        <v>83</v>
      </c>
      <c r="AY194" s="20" t="s">
        <v>180</v>
      </c>
      <c r="BE194" s="182">
        <f t="shared" si="44"/>
        <v>0</v>
      </c>
      <c r="BF194" s="182">
        <f t="shared" si="45"/>
        <v>0</v>
      </c>
      <c r="BG194" s="182">
        <f t="shared" si="46"/>
        <v>0</v>
      </c>
      <c r="BH194" s="182">
        <f t="shared" si="47"/>
        <v>0</v>
      </c>
      <c r="BI194" s="182">
        <f t="shared" si="48"/>
        <v>0</v>
      </c>
      <c r="BJ194" s="20" t="s">
        <v>24</v>
      </c>
      <c r="BK194" s="182">
        <f t="shared" si="49"/>
        <v>0</v>
      </c>
      <c r="BL194" s="20" t="s">
        <v>189</v>
      </c>
      <c r="BM194" s="20" t="s">
        <v>1593</v>
      </c>
    </row>
    <row r="195" spans="2:65" s="1" customFormat="1" ht="38.25" customHeight="1">
      <c r="B195" s="170"/>
      <c r="C195" s="183" t="s">
        <v>896</v>
      </c>
      <c r="D195" s="183" t="s">
        <v>192</v>
      </c>
      <c r="E195" s="184" t="s">
        <v>1594</v>
      </c>
      <c r="F195" s="185" t="s">
        <v>1595</v>
      </c>
      <c r="G195" s="186" t="s">
        <v>194</v>
      </c>
      <c r="H195" s="187">
        <v>1</v>
      </c>
      <c r="I195" s="188"/>
      <c r="J195" s="189">
        <f t="shared" si="40"/>
        <v>0</v>
      </c>
      <c r="K195" s="185" t="s">
        <v>5</v>
      </c>
      <c r="L195" s="190"/>
      <c r="M195" s="191" t="s">
        <v>5</v>
      </c>
      <c r="N195" s="192" t="s">
        <v>45</v>
      </c>
      <c r="O195" s="38"/>
      <c r="P195" s="180">
        <f t="shared" si="41"/>
        <v>0</v>
      </c>
      <c r="Q195" s="180">
        <v>0</v>
      </c>
      <c r="R195" s="180">
        <f t="shared" si="42"/>
        <v>0</v>
      </c>
      <c r="S195" s="180">
        <v>0</v>
      </c>
      <c r="T195" s="181">
        <f t="shared" si="43"/>
        <v>0</v>
      </c>
      <c r="AR195" s="20" t="s">
        <v>195</v>
      </c>
      <c r="AT195" s="20" t="s">
        <v>192</v>
      </c>
      <c r="AU195" s="20" t="s">
        <v>83</v>
      </c>
      <c r="AY195" s="20" t="s">
        <v>180</v>
      </c>
      <c r="BE195" s="182">
        <f t="shared" si="44"/>
        <v>0</v>
      </c>
      <c r="BF195" s="182">
        <f t="shared" si="45"/>
        <v>0</v>
      </c>
      <c r="BG195" s="182">
        <f t="shared" si="46"/>
        <v>0</v>
      </c>
      <c r="BH195" s="182">
        <f t="shared" si="47"/>
        <v>0</v>
      </c>
      <c r="BI195" s="182">
        <f t="shared" si="48"/>
        <v>0</v>
      </c>
      <c r="BJ195" s="20" t="s">
        <v>24</v>
      </c>
      <c r="BK195" s="182">
        <f t="shared" si="49"/>
        <v>0</v>
      </c>
      <c r="BL195" s="20" t="s">
        <v>189</v>
      </c>
      <c r="BM195" s="20" t="s">
        <v>1596</v>
      </c>
    </row>
    <row r="196" spans="2:65" s="1" customFormat="1" ht="16.5" customHeight="1">
      <c r="B196" s="170"/>
      <c r="C196" s="183" t="s">
        <v>900</v>
      </c>
      <c r="D196" s="183" t="s">
        <v>192</v>
      </c>
      <c r="E196" s="184" t="s">
        <v>1597</v>
      </c>
      <c r="F196" s="185" t="s">
        <v>1598</v>
      </c>
      <c r="G196" s="186" t="s">
        <v>194</v>
      </c>
      <c r="H196" s="187">
        <v>1</v>
      </c>
      <c r="I196" s="188"/>
      <c r="J196" s="189">
        <f t="shared" si="40"/>
        <v>0</v>
      </c>
      <c r="K196" s="185" t="s">
        <v>5</v>
      </c>
      <c r="L196" s="190"/>
      <c r="M196" s="191" t="s">
        <v>5</v>
      </c>
      <c r="N196" s="192" t="s">
        <v>45</v>
      </c>
      <c r="O196" s="38"/>
      <c r="P196" s="180">
        <f t="shared" si="41"/>
        <v>0</v>
      </c>
      <c r="Q196" s="180">
        <v>0</v>
      </c>
      <c r="R196" s="180">
        <f t="shared" si="42"/>
        <v>0</v>
      </c>
      <c r="S196" s="180">
        <v>0</v>
      </c>
      <c r="T196" s="181">
        <f t="shared" si="43"/>
        <v>0</v>
      </c>
      <c r="AR196" s="20" t="s">
        <v>195</v>
      </c>
      <c r="AT196" s="20" t="s">
        <v>192</v>
      </c>
      <c r="AU196" s="20" t="s">
        <v>83</v>
      </c>
      <c r="AY196" s="20" t="s">
        <v>180</v>
      </c>
      <c r="BE196" s="182">
        <f t="shared" si="44"/>
        <v>0</v>
      </c>
      <c r="BF196" s="182">
        <f t="shared" si="45"/>
        <v>0</v>
      </c>
      <c r="BG196" s="182">
        <f t="shared" si="46"/>
        <v>0</v>
      </c>
      <c r="BH196" s="182">
        <f t="shared" si="47"/>
        <v>0</v>
      </c>
      <c r="BI196" s="182">
        <f t="shared" si="48"/>
        <v>0</v>
      </c>
      <c r="BJ196" s="20" t="s">
        <v>24</v>
      </c>
      <c r="BK196" s="182">
        <f t="shared" si="49"/>
        <v>0</v>
      </c>
      <c r="BL196" s="20" t="s">
        <v>189</v>
      </c>
      <c r="BM196" s="20" t="s">
        <v>1599</v>
      </c>
    </row>
    <row r="197" spans="2:65" s="1" customFormat="1" ht="16.5" customHeight="1">
      <c r="B197" s="170"/>
      <c r="C197" s="183" t="s">
        <v>908</v>
      </c>
      <c r="D197" s="183" t="s">
        <v>192</v>
      </c>
      <c r="E197" s="184" t="s">
        <v>1600</v>
      </c>
      <c r="F197" s="185" t="s">
        <v>1601</v>
      </c>
      <c r="G197" s="186" t="s">
        <v>194</v>
      </c>
      <c r="H197" s="187">
        <v>2</v>
      </c>
      <c r="I197" s="188"/>
      <c r="J197" s="189">
        <f t="shared" si="40"/>
        <v>0</v>
      </c>
      <c r="K197" s="185" t="s">
        <v>5</v>
      </c>
      <c r="L197" s="190"/>
      <c r="M197" s="191" t="s">
        <v>5</v>
      </c>
      <c r="N197" s="192" t="s">
        <v>45</v>
      </c>
      <c r="O197" s="38"/>
      <c r="P197" s="180">
        <f t="shared" si="41"/>
        <v>0</v>
      </c>
      <c r="Q197" s="180">
        <v>0</v>
      </c>
      <c r="R197" s="180">
        <f t="shared" si="42"/>
        <v>0</v>
      </c>
      <c r="S197" s="180">
        <v>0</v>
      </c>
      <c r="T197" s="181">
        <f t="shared" si="43"/>
        <v>0</v>
      </c>
      <c r="AR197" s="20" t="s">
        <v>195</v>
      </c>
      <c r="AT197" s="20" t="s">
        <v>192</v>
      </c>
      <c r="AU197" s="20" t="s">
        <v>83</v>
      </c>
      <c r="AY197" s="20" t="s">
        <v>180</v>
      </c>
      <c r="BE197" s="182">
        <f t="shared" si="44"/>
        <v>0</v>
      </c>
      <c r="BF197" s="182">
        <f t="shared" si="45"/>
        <v>0</v>
      </c>
      <c r="BG197" s="182">
        <f t="shared" si="46"/>
        <v>0</v>
      </c>
      <c r="BH197" s="182">
        <f t="shared" si="47"/>
        <v>0</v>
      </c>
      <c r="BI197" s="182">
        <f t="shared" si="48"/>
        <v>0</v>
      </c>
      <c r="BJ197" s="20" t="s">
        <v>24</v>
      </c>
      <c r="BK197" s="182">
        <f t="shared" si="49"/>
        <v>0</v>
      </c>
      <c r="BL197" s="20" t="s">
        <v>189</v>
      </c>
      <c r="BM197" s="20" t="s">
        <v>1602</v>
      </c>
    </row>
    <row r="198" spans="2:65" s="1" customFormat="1" ht="16.5" customHeight="1">
      <c r="B198" s="170"/>
      <c r="C198" s="183" t="s">
        <v>822</v>
      </c>
      <c r="D198" s="183" t="s">
        <v>192</v>
      </c>
      <c r="E198" s="184" t="s">
        <v>1603</v>
      </c>
      <c r="F198" s="185" t="s">
        <v>1604</v>
      </c>
      <c r="G198" s="186" t="s">
        <v>194</v>
      </c>
      <c r="H198" s="187">
        <v>1</v>
      </c>
      <c r="I198" s="188"/>
      <c r="J198" s="189">
        <f t="shared" si="40"/>
        <v>0</v>
      </c>
      <c r="K198" s="185" t="s">
        <v>5</v>
      </c>
      <c r="L198" s="190"/>
      <c r="M198" s="191" t="s">
        <v>5</v>
      </c>
      <c r="N198" s="192" t="s">
        <v>45</v>
      </c>
      <c r="O198" s="38"/>
      <c r="P198" s="180">
        <f t="shared" si="41"/>
        <v>0</v>
      </c>
      <c r="Q198" s="180">
        <v>0</v>
      </c>
      <c r="R198" s="180">
        <f t="shared" si="42"/>
        <v>0</v>
      </c>
      <c r="S198" s="180">
        <v>0</v>
      </c>
      <c r="T198" s="181">
        <f t="shared" si="43"/>
        <v>0</v>
      </c>
      <c r="AR198" s="20" t="s">
        <v>195</v>
      </c>
      <c r="AT198" s="20" t="s">
        <v>192</v>
      </c>
      <c r="AU198" s="20" t="s">
        <v>83</v>
      </c>
      <c r="AY198" s="20" t="s">
        <v>180</v>
      </c>
      <c r="BE198" s="182">
        <f t="shared" si="44"/>
        <v>0</v>
      </c>
      <c r="BF198" s="182">
        <f t="shared" si="45"/>
        <v>0</v>
      </c>
      <c r="BG198" s="182">
        <f t="shared" si="46"/>
        <v>0</v>
      </c>
      <c r="BH198" s="182">
        <f t="shared" si="47"/>
        <v>0</v>
      </c>
      <c r="BI198" s="182">
        <f t="shared" si="48"/>
        <v>0</v>
      </c>
      <c r="BJ198" s="20" t="s">
        <v>24</v>
      </c>
      <c r="BK198" s="182">
        <f t="shared" si="49"/>
        <v>0</v>
      </c>
      <c r="BL198" s="20" t="s">
        <v>189</v>
      </c>
      <c r="BM198" s="20" t="s">
        <v>1605</v>
      </c>
    </row>
    <row r="199" spans="2:65" s="1" customFormat="1" ht="16.5" customHeight="1">
      <c r="B199" s="170"/>
      <c r="C199" s="183" t="s">
        <v>1606</v>
      </c>
      <c r="D199" s="183" t="s">
        <v>192</v>
      </c>
      <c r="E199" s="184" t="s">
        <v>1607</v>
      </c>
      <c r="F199" s="185" t="s">
        <v>1608</v>
      </c>
      <c r="G199" s="186" t="s">
        <v>194</v>
      </c>
      <c r="H199" s="187">
        <v>2</v>
      </c>
      <c r="I199" s="188"/>
      <c r="J199" s="189">
        <f t="shared" si="40"/>
        <v>0</v>
      </c>
      <c r="K199" s="185" t="s">
        <v>5</v>
      </c>
      <c r="L199" s="190"/>
      <c r="M199" s="191" t="s">
        <v>5</v>
      </c>
      <c r="N199" s="192" t="s">
        <v>45</v>
      </c>
      <c r="O199" s="38"/>
      <c r="P199" s="180">
        <f t="shared" si="41"/>
        <v>0</v>
      </c>
      <c r="Q199" s="180">
        <v>0</v>
      </c>
      <c r="R199" s="180">
        <f t="shared" si="42"/>
        <v>0</v>
      </c>
      <c r="S199" s="180">
        <v>0</v>
      </c>
      <c r="T199" s="181">
        <f t="shared" si="43"/>
        <v>0</v>
      </c>
      <c r="AR199" s="20" t="s">
        <v>195</v>
      </c>
      <c r="AT199" s="20" t="s">
        <v>192</v>
      </c>
      <c r="AU199" s="20" t="s">
        <v>83</v>
      </c>
      <c r="AY199" s="20" t="s">
        <v>180</v>
      </c>
      <c r="BE199" s="182">
        <f t="shared" si="44"/>
        <v>0</v>
      </c>
      <c r="BF199" s="182">
        <f t="shared" si="45"/>
        <v>0</v>
      </c>
      <c r="BG199" s="182">
        <f t="shared" si="46"/>
        <v>0</v>
      </c>
      <c r="BH199" s="182">
        <f t="shared" si="47"/>
        <v>0</v>
      </c>
      <c r="BI199" s="182">
        <f t="shared" si="48"/>
        <v>0</v>
      </c>
      <c r="BJ199" s="20" t="s">
        <v>24</v>
      </c>
      <c r="BK199" s="182">
        <f t="shared" si="49"/>
        <v>0</v>
      </c>
      <c r="BL199" s="20" t="s">
        <v>189</v>
      </c>
      <c r="BM199" s="20" t="s">
        <v>1609</v>
      </c>
    </row>
    <row r="200" spans="2:65" s="1" customFormat="1" ht="16.5" customHeight="1">
      <c r="B200" s="170"/>
      <c r="C200" s="183" t="s">
        <v>824</v>
      </c>
      <c r="D200" s="183" t="s">
        <v>192</v>
      </c>
      <c r="E200" s="184" t="s">
        <v>1610</v>
      </c>
      <c r="F200" s="185" t="s">
        <v>1611</v>
      </c>
      <c r="G200" s="186" t="s">
        <v>194</v>
      </c>
      <c r="H200" s="187">
        <v>3</v>
      </c>
      <c r="I200" s="188"/>
      <c r="J200" s="189">
        <f t="shared" si="40"/>
        <v>0</v>
      </c>
      <c r="K200" s="185" t="s">
        <v>5</v>
      </c>
      <c r="L200" s="190"/>
      <c r="M200" s="191" t="s">
        <v>5</v>
      </c>
      <c r="N200" s="192" t="s">
        <v>45</v>
      </c>
      <c r="O200" s="38"/>
      <c r="P200" s="180">
        <f t="shared" si="41"/>
        <v>0</v>
      </c>
      <c r="Q200" s="180">
        <v>0</v>
      </c>
      <c r="R200" s="180">
        <f t="shared" si="42"/>
        <v>0</v>
      </c>
      <c r="S200" s="180">
        <v>0</v>
      </c>
      <c r="T200" s="181">
        <f t="shared" si="43"/>
        <v>0</v>
      </c>
      <c r="AR200" s="20" t="s">
        <v>195</v>
      </c>
      <c r="AT200" s="20" t="s">
        <v>192</v>
      </c>
      <c r="AU200" s="20" t="s">
        <v>83</v>
      </c>
      <c r="AY200" s="20" t="s">
        <v>180</v>
      </c>
      <c r="BE200" s="182">
        <f t="shared" si="44"/>
        <v>0</v>
      </c>
      <c r="BF200" s="182">
        <f t="shared" si="45"/>
        <v>0</v>
      </c>
      <c r="BG200" s="182">
        <f t="shared" si="46"/>
        <v>0</v>
      </c>
      <c r="BH200" s="182">
        <f t="shared" si="47"/>
        <v>0</v>
      </c>
      <c r="BI200" s="182">
        <f t="shared" si="48"/>
        <v>0</v>
      </c>
      <c r="BJ200" s="20" t="s">
        <v>24</v>
      </c>
      <c r="BK200" s="182">
        <f t="shared" si="49"/>
        <v>0</v>
      </c>
      <c r="BL200" s="20" t="s">
        <v>189</v>
      </c>
      <c r="BM200" s="20" t="s">
        <v>1612</v>
      </c>
    </row>
    <row r="201" spans="2:65" s="1" customFormat="1" ht="16.5" customHeight="1">
      <c r="B201" s="170"/>
      <c r="C201" s="183" t="s">
        <v>836</v>
      </c>
      <c r="D201" s="183" t="s">
        <v>192</v>
      </c>
      <c r="E201" s="184" t="s">
        <v>1613</v>
      </c>
      <c r="F201" s="185" t="s">
        <v>1614</v>
      </c>
      <c r="G201" s="186" t="s">
        <v>194</v>
      </c>
      <c r="H201" s="187">
        <v>44</v>
      </c>
      <c r="I201" s="188"/>
      <c r="J201" s="189">
        <f t="shared" si="40"/>
        <v>0</v>
      </c>
      <c r="K201" s="185" t="s">
        <v>5</v>
      </c>
      <c r="L201" s="190"/>
      <c r="M201" s="191" t="s">
        <v>5</v>
      </c>
      <c r="N201" s="192" t="s">
        <v>45</v>
      </c>
      <c r="O201" s="38"/>
      <c r="P201" s="180">
        <f t="shared" si="41"/>
        <v>0</v>
      </c>
      <c r="Q201" s="180">
        <v>0</v>
      </c>
      <c r="R201" s="180">
        <f t="shared" si="42"/>
        <v>0</v>
      </c>
      <c r="S201" s="180">
        <v>0</v>
      </c>
      <c r="T201" s="181">
        <f t="shared" si="43"/>
        <v>0</v>
      </c>
      <c r="AR201" s="20" t="s">
        <v>195</v>
      </c>
      <c r="AT201" s="20" t="s">
        <v>192</v>
      </c>
      <c r="AU201" s="20" t="s">
        <v>83</v>
      </c>
      <c r="AY201" s="20" t="s">
        <v>180</v>
      </c>
      <c r="BE201" s="182">
        <f t="shared" si="44"/>
        <v>0</v>
      </c>
      <c r="BF201" s="182">
        <f t="shared" si="45"/>
        <v>0</v>
      </c>
      <c r="BG201" s="182">
        <f t="shared" si="46"/>
        <v>0</v>
      </c>
      <c r="BH201" s="182">
        <f t="shared" si="47"/>
        <v>0</v>
      </c>
      <c r="BI201" s="182">
        <f t="shared" si="48"/>
        <v>0</v>
      </c>
      <c r="BJ201" s="20" t="s">
        <v>24</v>
      </c>
      <c r="BK201" s="182">
        <f t="shared" si="49"/>
        <v>0</v>
      </c>
      <c r="BL201" s="20" t="s">
        <v>189</v>
      </c>
      <c r="BM201" s="20" t="s">
        <v>1615</v>
      </c>
    </row>
    <row r="202" spans="2:65" s="10" customFormat="1" ht="29.85" customHeight="1">
      <c r="B202" s="156"/>
      <c r="D202" s="167" t="s">
        <v>73</v>
      </c>
      <c r="E202" s="168" t="s">
        <v>549</v>
      </c>
      <c r="F202" s="168" t="s">
        <v>550</v>
      </c>
      <c r="I202" s="159"/>
      <c r="J202" s="169">
        <f>BK202</f>
        <v>0</v>
      </c>
      <c r="L202" s="156"/>
      <c r="M202" s="161"/>
      <c r="N202" s="162"/>
      <c r="O202" s="162"/>
      <c r="P202" s="163">
        <f>SUM(P203:P204)</f>
        <v>0</v>
      </c>
      <c r="Q202" s="162"/>
      <c r="R202" s="163">
        <f>SUM(R203:R204)</f>
        <v>0</v>
      </c>
      <c r="S202" s="162"/>
      <c r="T202" s="164">
        <f>SUM(T203:T204)</f>
        <v>0</v>
      </c>
      <c r="AR202" s="157" t="s">
        <v>548</v>
      </c>
      <c r="AT202" s="165" t="s">
        <v>73</v>
      </c>
      <c r="AU202" s="165" t="s">
        <v>24</v>
      </c>
      <c r="AY202" s="157" t="s">
        <v>180</v>
      </c>
      <c r="BK202" s="166">
        <f>SUM(BK203:BK204)</f>
        <v>0</v>
      </c>
    </row>
    <row r="203" spans="2:65" s="1" customFormat="1" ht="38.25" customHeight="1">
      <c r="B203" s="170"/>
      <c r="C203" s="171" t="s">
        <v>551</v>
      </c>
      <c r="D203" s="171" t="s">
        <v>184</v>
      </c>
      <c r="E203" s="172" t="s">
        <v>552</v>
      </c>
      <c r="F203" s="173" t="s">
        <v>553</v>
      </c>
      <c r="G203" s="174" t="s">
        <v>554</v>
      </c>
      <c r="H203" s="175">
        <v>0.2</v>
      </c>
      <c r="I203" s="176"/>
      <c r="J203" s="177">
        <f>ROUND(I203*H203,2)</f>
        <v>0</v>
      </c>
      <c r="K203" s="173" t="s">
        <v>188</v>
      </c>
      <c r="L203" s="37"/>
      <c r="M203" s="178" t="s">
        <v>5</v>
      </c>
      <c r="N203" s="179" t="s">
        <v>45</v>
      </c>
      <c r="O203" s="38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AR203" s="20" t="s">
        <v>555</v>
      </c>
      <c r="AT203" s="20" t="s">
        <v>184</v>
      </c>
      <c r="AU203" s="20" t="s">
        <v>83</v>
      </c>
      <c r="AY203" s="20" t="s">
        <v>180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20" t="s">
        <v>24</v>
      </c>
      <c r="BK203" s="182">
        <f>ROUND(I203*H203,2)</f>
        <v>0</v>
      </c>
      <c r="BL203" s="20" t="s">
        <v>555</v>
      </c>
      <c r="BM203" s="20" t="s">
        <v>556</v>
      </c>
    </row>
    <row r="204" spans="2:65" s="1" customFormat="1" ht="40.5">
      <c r="B204" s="37"/>
      <c r="D204" s="197" t="s">
        <v>204</v>
      </c>
      <c r="F204" s="198" t="s">
        <v>557</v>
      </c>
      <c r="I204" s="195"/>
      <c r="L204" s="37"/>
      <c r="M204" s="196"/>
      <c r="N204" s="38"/>
      <c r="O204" s="38"/>
      <c r="P204" s="38"/>
      <c r="Q204" s="38"/>
      <c r="R204" s="38"/>
      <c r="S204" s="38"/>
      <c r="T204" s="66"/>
      <c r="AT204" s="20" t="s">
        <v>204</v>
      </c>
      <c r="AU204" s="20" t="s">
        <v>83</v>
      </c>
    </row>
    <row r="205" spans="2:65" s="10" customFormat="1" ht="29.85" customHeight="1">
      <c r="B205" s="156"/>
      <c r="D205" s="167" t="s">
        <v>73</v>
      </c>
      <c r="E205" s="168" t="s">
        <v>558</v>
      </c>
      <c r="F205" s="168" t="s">
        <v>559</v>
      </c>
      <c r="I205" s="159"/>
      <c r="J205" s="169">
        <f>BK205</f>
        <v>0</v>
      </c>
      <c r="L205" s="156"/>
      <c r="M205" s="161"/>
      <c r="N205" s="162"/>
      <c r="O205" s="162"/>
      <c r="P205" s="163">
        <f>SUM(P206:P207)</f>
        <v>0</v>
      </c>
      <c r="Q205" s="162"/>
      <c r="R205" s="163">
        <f>SUM(R206:R207)</f>
        <v>0</v>
      </c>
      <c r="S205" s="162"/>
      <c r="T205" s="164">
        <f>SUM(T206:T207)</f>
        <v>0</v>
      </c>
      <c r="AR205" s="157" t="s">
        <v>548</v>
      </c>
      <c r="AT205" s="165" t="s">
        <v>73</v>
      </c>
      <c r="AU205" s="165" t="s">
        <v>24</v>
      </c>
      <c r="AY205" s="157" t="s">
        <v>180</v>
      </c>
      <c r="BK205" s="166">
        <f>SUM(BK206:BK207)</f>
        <v>0</v>
      </c>
    </row>
    <row r="206" spans="2:65" s="1" customFormat="1" ht="25.5" customHeight="1">
      <c r="B206" s="170"/>
      <c r="C206" s="171" t="s">
        <v>560</v>
      </c>
      <c r="D206" s="171" t="s">
        <v>184</v>
      </c>
      <c r="E206" s="172" t="s">
        <v>561</v>
      </c>
      <c r="F206" s="173" t="s">
        <v>562</v>
      </c>
      <c r="G206" s="174" t="s">
        <v>202</v>
      </c>
      <c r="H206" s="175">
        <v>460</v>
      </c>
      <c r="I206" s="176"/>
      <c r="J206" s="177">
        <f>ROUND(I206*H206,2)</f>
        <v>0</v>
      </c>
      <c r="K206" s="173" t="s">
        <v>188</v>
      </c>
      <c r="L206" s="37"/>
      <c r="M206" s="178" t="s">
        <v>5</v>
      </c>
      <c r="N206" s="179" t="s">
        <v>45</v>
      </c>
      <c r="O206" s="38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AR206" s="20" t="s">
        <v>555</v>
      </c>
      <c r="AT206" s="20" t="s">
        <v>184</v>
      </c>
      <c r="AU206" s="20" t="s">
        <v>83</v>
      </c>
      <c r="AY206" s="20" t="s">
        <v>180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20" t="s">
        <v>24</v>
      </c>
      <c r="BK206" s="182">
        <f>ROUND(I206*H206,2)</f>
        <v>0</v>
      </c>
      <c r="BL206" s="20" t="s">
        <v>555</v>
      </c>
      <c r="BM206" s="20" t="s">
        <v>563</v>
      </c>
    </row>
    <row r="207" spans="2:65" s="1" customFormat="1" ht="40.5">
      <c r="B207" s="37"/>
      <c r="D207" s="197" t="s">
        <v>204</v>
      </c>
      <c r="F207" s="198" t="s">
        <v>557</v>
      </c>
      <c r="I207" s="195"/>
      <c r="L207" s="37"/>
      <c r="M207" s="196"/>
      <c r="N207" s="38"/>
      <c r="O207" s="38"/>
      <c r="P207" s="38"/>
      <c r="Q207" s="38"/>
      <c r="R207" s="38"/>
      <c r="S207" s="38"/>
      <c r="T207" s="66"/>
      <c r="AT207" s="20" t="s">
        <v>204</v>
      </c>
      <c r="AU207" s="20" t="s">
        <v>83</v>
      </c>
    </row>
    <row r="208" spans="2:65" s="10" customFormat="1" ht="29.85" customHeight="1">
      <c r="B208" s="156"/>
      <c r="D208" s="167" t="s">
        <v>73</v>
      </c>
      <c r="E208" s="168" t="s">
        <v>564</v>
      </c>
      <c r="F208" s="168" t="s">
        <v>565</v>
      </c>
      <c r="I208" s="159"/>
      <c r="J208" s="169">
        <f>BK208</f>
        <v>0</v>
      </c>
      <c r="L208" s="156"/>
      <c r="M208" s="161"/>
      <c r="N208" s="162"/>
      <c r="O208" s="162"/>
      <c r="P208" s="163">
        <f>SUM(P209:P210)</f>
        <v>0</v>
      </c>
      <c r="Q208" s="162"/>
      <c r="R208" s="163">
        <f>SUM(R209:R210)</f>
        <v>0</v>
      </c>
      <c r="S208" s="162"/>
      <c r="T208" s="164">
        <f>SUM(T209:T210)</f>
        <v>0</v>
      </c>
      <c r="AR208" s="157" t="s">
        <v>548</v>
      </c>
      <c r="AT208" s="165" t="s">
        <v>73</v>
      </c>
      <c r="AU208" s="165" t="s">
        <v>24</v>
      </c>
      <c r="AY208" s="157" t="s">
        <v>180</v>
      </c>
      <c r="BK208" s="166">
        <f>SUM(BK209:BK210)</f>
        <v>0</v>
      </c>
    </row>
    <row r="209" spans="2:65" s="1" customFormat="1" ht="38.25" customHeight="1">
      <c r="B209" s="170"/>
      <c r="C209" s="171" t="s">
        <v>566</v>
      </c>
      <c r="D209" s="171" t="s">
        <v>184</v>
      </c>
      <c r="E209" s="172" t="s">
        <v>567</v>
      </c>
      <c r="F209" s="173" t="s">
        <v>568</v>
      </c>
      <c r="G209" s="174" t="s">
        <v>187</v>
      </c>
      <c r="H209" s="175">
        <v>39</v>
      </c>
      <c r="I209" s="176"/>
      <c r="J209" s="177">
        <f>ROUND(I209*H209,2)</f>
        <v>0</v>
      </c>
      <c r="K209" s="173" t="s">
        <v>188</v>
      </c>
      <c r="L209" s="37"/>
      <c r="M209" s="178" t="s">
        <v>5</v>
      </c>
      <c r="N209" s="179" t="s">
        <v>45</v>
      </c>
      <c r="O209" s="38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AR209" s="20" t="s">
        <v>555</v>
      </c>
      <c r="AT209" s="20" t="s">
        <v>184</v>
      </c>
      <c r="AU209" s="20" t="s">
        <v>83</v>
      </c>
      <c r="AY209" s="20" t="s">
        <v>180</v>
      </c>
      <c r="BE209" s="182">
        <f>IF(N209="základní",J209,0)</f>
        <v>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20" t="s">
        <v>24</v>
      </c>
      <c r="BK209" s="182">
        <f>ROUND(I209*H209,2)</f>
        <v>0</v>
      </c>
      <c r="BL209" s="20" t="s">
        <v>555</v>
      </c>
      <c r="BM209" s="20" t="s">
        <v>569</v>
      </c>
    </row>
    <row r="210" spans="2:65" s="1" customFormat="1" ht="40.5">
      <c r="B210" s="37"/>
      <c r="D210" s="197" t="s">
        <v>204</v>
      </c>
      <c r="F210" s="198" t="s">
        <v>557</v>
      </c>
      <c r="I210" s="195"/>
      <c r="L210" s="37"/>
      <c r="M210" s="196"/>
      <c r="N210" s="38"/>
      <c r="O210" s="38"/>
      <c r="P210" s="38"/>
      <c r="Q210" s="38"/>
      <c r="R210" s="38"/>
      <c r="S210" s="38"/>
      <c r="T210" s="66"/>
      <c r="AT210" s="20" t="s">
        <v>204</v>
      </c>
      <c r="AU210" s="20" t="s">
        <v>83</v>
      </c>
    </row>
    <row r="211" spans="2:65" s="10" customFormat="1" ht="37.35" customHeight="1">
      <c r="B211" s="156"/>
      <c r="D211" s="157" t="s">
        <v>73</v>
      </c>
      <c r="E211" s="158" t="s">
        <v>614</v>
      </c>
      <c r="F211" s="158" t="s">
        <v>615</v>
      </c>
      <c r="I211" s="159"/>
      <c r="J211" s="160">
        <f>BK211</f>
        <v>0</v>
      </c>
      <c r="L211" s="156"/>
      <c r="M211" s="161"/>
      <c r="N211" s="162"/>
      <c r="O211" s="162"/>
      <c r="P211" s="163">
        <f>P212+P214</f>
        <v>0</v>
      </c>
      <c r="Q211" s="162"/>
      <c r="R211" s="163">
        <f>R212+R214</f>
        <v>0</v>
      </c>
      <c r="S211" s="162"/>
      <c r="T211" s="164">
        <f>T212+T214</f>
        <v>0</v>
      </c>
      <c r="AR211" s="157" t="s">
        <v>467</v>
      </c>
      <c r="AT211" s="165" t="s">
        <v>73</v>
      </c>
      <c r="AU211" s="165" t="s">
        <v>74</v>
      </c>
      <c r="AY211" s="157" t="s">
        <v>180</v>
      </c>
      <c r="BK211" s="166">
        <f>BK212+BK214</f>
        <v>0</v>
      </c>
    </row>
    <row r="212" spans="2:65" s="10" customFormat="1" ht="19.899999999999999" customHeight="1">
      <c r="B212" s="156"/>
      <c r="D212" s="167" t="s">
        <v>73</v>
      </c>
      <c r="E212" s="168" t="s">
        <v>616</v>
      </c>
      <c r="F212" s="168" t="s">
        <v>617</v>
      </c>
      <c r="I212" s="159"/>
      <c r="J212" s="169">
        <f>BK212</f>
        <v>0</v>
      </c>
      <c r="L212" s="156"/>
      <c r="M212" s="161"/>
      <c r="N212" s="162"/>
      <c r="O212" s="162"/>
      <c r="P212" s="163">
        <f>P213</f>
        <v>0</v>
      </c>
      <c r="Q212" s="162"/>
      <c r="R212" s="163">
        <f>R213</f>
        <v>0</v>
      </c>
      <c r="S212" s="162"/>
      <c r="T212" s="164">
        <f>T213</f>
        <v>0</v>
      </c>
      <c r="AR212" s="157" t="s">
        <v>467</v>
      </c>
      <c r="AT212" s="165" t="s">
        <v>73</v>
      </c>
      <c r="AU212" s="165" t="s">
        <v>24</v>
      </c>
      <c r="AY212" s="157" t="s">
        <v>180</v>
      </c>
      <c r="BK212" s="166">
        <f>BK213</f>
        <v>0</v>
      </c>
    </row>
    <row r="213" spans="2:65" s="1" customFormat="1" ht="25.5" customHeight="1">
      <c r="B213" s="170"/>
      <c r="C213" s="171" t="s">
        <v>189</v>
      </c>
      <c r="D213" s="171" t="s">
        <v>184</v>
      </c>
      <c r="E213" s="172" t="s">
        <v>618</v>
      </c>
      <c r="F213" s="173" t="s">
        <v>619</v>
      </c>
      <c r="G213" s="174" t="s">
        <v>471</v>
      </c>
      <c r="H213" s="175">
        <v>30</v>
      </c>
      <c r="I213" s="176"/>
      <c r="J213" s="177">
        <f>ROUND(I213*H213,2)</f>
        <v>0</v>
      </c>
      <c r="K213" s="173" t="s">
        <v>472</v>
      </c>
      <c r="L213" s="37"/>
      <c r="M213" s="178" t="s">
        <v>5</v>
      </c>
      <c r="N213" s="179" t="s">
        <v>45</v>
      </c>
      <c r="O213" s="38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AR213" s="20" t="s">
        <v>473</v>
      </c>
      <c r="AT213" s="20" t="s">
        <v>184</v>
      </c>
      <c r="AU213" s="20" t="s">
        <v>83</v>
      </c>
      <c r="AY213" s="20" t="s">
        <v>180</v>
      </c>
      <c r="BE213" s="182">
        <f>IF(N213="základní",J213,0)</f>
        <v>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20" t="s">
        <v>24</v>
      </c>
      <c r="BK213" s="182">
        <f>ROUND(I213*H213,2)</f>
        <v>0</v>
      </c>
      <c r="BL213" s="20" t="s">
        <v>473</v>
      </c>
      <c r="BM213" s="20" t="s">
        <v>620</v>
      </c>
    </row>
    <row r="214" spans="2:65" s="10" customFormat="1" ht="29.85" customHeight="1">
      <c r="B214" s="156"/>
      <c r="D214" s="167" t="s">
        <v>73</v>
      </c>
      <c r="E214" s="168" t="s">
        <v>621</v>
      </c>
      <c r="F214" s="168" t="s">
        <v>622</v>
      </c>
      <c r="I214" s="159"/>
      <c r="J214" s="169">
        <f>BK214</f>
        <v>0</v>
      </c>
      <c r="L214" s="156"/>
      <c r="M214" s="161"/>
      <c r="N214" s="162"/>
      <c r="O214" s="162"/>
      <c r="P214" s="163">
        <f>P215</f>
        <v>0</v>
      </c>
      <c r="Q214" s="162"/>
      <c r="R214" s="163">
        <f>R215</f>
        <v>0</v>
      </c>
      <c r="S214" s="162"/>
      <c r="T214" s="164">
        <f>T215</f>
        <v>0</v>
      </c>
      <c r="AR214" s="157" t="s">
        <v>467</v>
      </c>
      <c r="AT214" s="165" t="s">
        <v>73</v>
      </c>
      <c r="AU214" s="165" t="s">
        <v>24</v>
      </c>
      <c r="AY214" s="157" t="s">
        <v>180</v>
      </c>
      <c r="BK214" s="166">
        <f>BK215</f>
        <v>0</v>
      </c>
    </row>
    <row r="215" spans="2:65" s="1" customFormat="1" ht="25.5" customHeight="1">
      <c r="B215" s="170"/>
      <c r="C215" s="171" t="s">
        <v>623</v>
      </c>
      <c r="D215" s="171" t="s">
        <v>184</v>
      </c>
      <c r="E215" s="172" t="s">
        <v>624</v>
      </c>
      <c r="F215" s="173" t="s">
        <v>625</v>
      </c>
      <c r="G215" s="174" t="s">
        <v>471</v>
      </c>
      <c r="H215" s="175">
        <v>20</v>
      </c>
      <c r="I215" s="176"/>
      <c r="J215" s="177">
        <f>ROUND(I215*H215,2)</f>
        <v>0</v>
      </c>
      <c r="K215" s="173" t="s">
        <v>472</v>
      </c>
      <c r="L215" s="37"/>
      <c r="M215" s="178" t="s">
        <v>5</v>
      </c>
      <c r="N215" s="199" t="s">
        <v>45</v>
      </c>
      <c r="O215" s="200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20" t="s">
        <v>473</v>
      </c>
      <c r="AT215" s="20" t="s">
        <v>184</v>
      </c>
      <c r="AU215" s="20" t="s">
        <v>83</v>
      </c>
      <c r="AY215" s="20" t="s">
        <v>180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20" t="s">
        <v>24</v>
      </c>
      <c r="BK215" s="182">
        <f>ROUND(I215*H215,2)</f>
        <v>0</v>
      </c>
      <c r="BL215" s="20" t="s">
        <v>473</v>
      </c>
      <c r="BM215" s="20" t="s">
        <v>626</v>
      </c>
    </row>
    <row r="216" spans="2:65" s="1" customFormat="1" ht="6.95" customHeight="1">
      <c r="B216" s="52"/>
      <c r="C216" s="53"/>
      <c r="D216" s="53"/>
      <c r="E216" s="53"/>
      <c r="F216" s="53"/>
      <c r="G216" s="53"/>
      <c r="H216" s="53"/>
      <c r="I216" s="123"/>
      <c r="J216" s="53"/>
      <c r="K216" s="53"/>
      <c r="L216" s="37"/>
    </row>
  </sheetData>
  <autoFilter ref="C106:K215" xr:uid="{00000000-0009-0000-0000-000009000000}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900-000000000000}"/>
    <hyperlink ref="G1:H1" location="C54" display="2) Rekapitulace" xr:uid="{00000000-0004-0000-0900-000001000000}"/>
    <hyperlink ref="J1" location="C106" display="3) Soupis prací" xr:uid="{00000000-0004-0000-0900-000002000000}"/>
    <hyperlink ref="L1:V1" location="'Rekapitulace stavby'!C2" display="Rekapitulace stavby" xr:uid="{00000000-0004-0000-09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5" customWidth="1"/>
    <col min="2" max="2" width="1.6640625" style="205" customWidth="1"/>
    <col min="3" max="4" width="5" style="205" customWidth="1"/>
    <col min="5" max="5" width="11.6640625" style="205" customWidth="1"/>
    <col min="6" max="6" width="9.1640625" style="205" customWidth="1"/>
    <col min="7" max="7" width="5" style="205" customWidth="1"/>
    <col min="8" max="8" width="77.83203125" style="205" customWidth="1"/>
    <col min="9" max="10" width="20" style="205" customWidth="1"/>
    <col min="11" max="11" width="1.6640625" style="205" customWidth="1"/>
  </cols>
  <sheetData>
    <row r="1" spans="2:11" ht="37.5" customHeight="1"/>
    <row r="2" spans="2:1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1" customFormat="1" ht="45" customHeight="1">
      <c r="B3" s="209"/>
      <c r="C3" s="330" t="s">
        <v>1616</v>
      </c>
      <c r="D3" s="330"/>
      <c r="E3" s="330"/>
      <c r="F3" s="330"/>
      <c r="G3" s="330"/>
      <c r="H3" s="330"/>
      <c r="I3" s="330"/>
      <c r="J3" s="330"/>
      <c r="K3" s="210"/>
    </row>
    <row r="4" spans="2:11" ht="25.5" customHeight="1">
      <c r="B4" s="211"/>
      <c r="C4" s="331" t="s">
        <v>1617</v>
      </c>
      <c r="D4" s="331"/>
      <c r="E4" s="331"/>
      <c r="F4" s="331"/>
      <c r="G4" s="331"/>
      <c r="H4" s="331"/>
      <c r="I4" s="331"/>
      <c r="J4" s="331"/>
      <c r="K4" s="212"/>
    </row>
    <row r="5" spans="2:1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ht="15" customHeight="1">
      <c r="B6" s="211"/>
      <c r="C6" s="329" t="s">
        <v>1618</v>
      </c>
      <c r="D6" s="329"/>
      <c r="E6" s="329"/>
      <c r="F6" s="329"/>
      <c r="G6" s="329"/>
      <c r="H6" s="329"/>
      <c r="I6" s="329"/>
      <c r="J6" s="329"/>
      <c r="K6" s="212"/>
    </row>
    <row r="7" spans="2:11" ht="15" customHeight="1">
      <c r="B7" s="215"/>
      <c r="C7" s="329" t="s">
        <v>1619</v>
      </c>
      <c r="D7" s="329"/>
      <c r="E7" s="329"/>
      <c r="F7" s="329"/>
      <c r="G7" s="329"/>
      <c r="H7" s="329"/>
      <c r="I7" s="329"/>
      <c r="J7" s="329"/>
      <c r="K7" s="212"/>
    </row>
    <row r="8" spans="2:1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ht="15" customHeight="1">
      <c r="B9" s="215"/>
      <c r="C9" s="329" t="s">
        <v>1620</v>
      </c>
      <c r="D9" s="329"/>
      <c r="E9" s="329"/>
      <c r="F9" s="329"/>
      <c r="G9" s="329"/>
      <c r="H9" s="329"/>
      <c r="I9" s="329"/>
      <c r="J9" s="329"/>
      <c r="K9" s="212"/>
    </row>
    <row r="10" spans="2:11" ht="15" customHeight="1">
      <c r="B10" s="215"/>
      <c r="C10" s="214"/>
      <c r="D10" s="329" t="s">
        <v>1621</v>
      </c>
      <c r="E10" s="329"/>
      <c r="F10" s="329"/>
      <c r="G10" s="329"/>
      <c r="H10" s="329"/>
      <c r="I10" s="329"/>
      <c r="J10" s="329"/>
      <c r="K10" s="212"/>
    </row>
    <row r="11" spans="2:11" ht="15" customHeight="1">
      <c r="B11" s="215"/>
      <c r="C11" s="216"/>
      <c r="D11" s="329" t="s">
        <v>1622</v>
      </c>
      <c r="E11" s="329"/>
      <c r="F11" s="329"/>
      <c r="G11" s="329"/>
      <c r="H11" s="329"/>
      <c r="I11" s="329"/>
      <c r="J11" s="329"/>
      <c r="K11" s="212"/>
    </row>
    <row r="12" spans="2:11" ht="12.75" customHeight="1">
      <c r="B12" s="215"/>
      <c r="C12" s="216"/>
      <c r="D12" s="216"/>
      <c r="E12" s="216"/>
      <c r="F12" s="216"/>
      <c r="G12" s="216"/>
      <c r="H12" s="216"/>
      <c r="I12" s="216"/>
      <c r="J12" s="216"/>
      <c r="K12" s="212"/>
    </row>
    <row r="13" spans="2:11" ht="15" customHeight="1">
      <c r="B13" s="215"/>
      <c r="C13" s="216"/>
      <c r="D13" s="329" t="s">
        <v>1623</v>
      </c>
      <c r="E13" s="329"/>
      <c r="F13" s="329"/>
      <c r="G13" s="329"/>
      <c r="H13" s="329"/>
      <c r="I13" s="329"/>
      <c r="J13" s="329"/>
      <c r="K13" s="212"/>
    </row>
    <row r="14" spans="2:11" ht="15" customHeight="1">
      <c r="B14" s="215"/>
      <c r="C14" s="216"/>
      <c r="D14" s="329" t="s">
        <v>1624</v>
      </c>
      <c r="E14" s="329"/>
      <c r="F14" s="329"/>
      <c r="G14" s="329"/>
      <c r="H14" s="329"/>
      <c r="I14" s="329"/>
      <c r="J14" s="329"/>
      <c r="K14" s="212"/>
    </row>
    <row r="15" spans="2:11" ht="15" customHeight="1">
      <c r="B15" s="215"/>
      <c r="C15" s="216"/>
      <c r="D15" s="329" t="s">
        <v>1625</v>
      </c>
      <c r="E15" s="329"/>
      <c r="F15" s="329"/>
      <c r="G15" s="329"/>
      <c r="H15" s="329"/>
      <c r="I15" s="329"/>
      <c r="J15" s="329"/>
      <c r="K15" s="212"/>
    </row>
    <row r="16" spans="2:11" ht="15" customHeight="1">
      <c r="B16" s="215"/>
      <c r="C16" s="216"/>
      <c r="D16" s="216"/>
      <c r="E16" s="217" t="s">
        <v>81</v>
      </c>
      <c r="F16" s="329" t="s">
        <v>1626</v>
      </c>
      <c r="G16" s="329"/>
      <c r="H16" s="329"/>
      <c r="I16" s="329"/>
      <c r="J16" s="329"/>
      <c r="K16" s="212"/>
    </row>
    <row r="17" spans="2:11" ht="15" customHeight="1">
      <c r="B17" s="215"/>
      <c r="C17" s="216"/>
      <c r="D17" s="216"/>
      <c r="E17" s="217" t="s">
        <v>1627</v>
      </c>
      <c r="F17" s="329" t="s">
        <v>1628</v>
      </c>
      <c r="G17" s="329"/>
      <c r="H17" s="329"/>
      <c r="I17" s="329"/>
      <c r="J17" s="329"/>
      <c r="K17" s="212"/>
    </row>
    <row r="18" spans="2:11" ht="15" customHeight="1">
      <c r="B18" s="215"/>
      <c r="C18" s="216"/>
      <c r="D18" s="216"/>
      <c r="E18" s="217" t="s">
        <v>1629</v>
      </c>
      <c r="F18" s="329" t="s">
        <v>1630</v>
      </c>
      <c r="G18" s="329"/>
      <c r="H18" s="329"/>
      <c r="I18" s="329"/>
      <c r="J18" s="329"/>
      <c r="K18" s="212"/>
    </row>
    <row r="19" spans="2:11" ht="15" customHeight="1">
      <c r="B19" s="215"/>
      <c r="C19" s="216"/>
      <c r="D19" s="216"/>
      <c r="E19" s="217" t="s">
        <v>1631</v>
      </c>
      <c r="F19" s="329" t="s">
        <v>1632</v>
      </c>
      <c r="G19" s="329"/>
      <c r="H19" s="329"/>
      <c r="I19" s="329"/>
      <c r="J19" s="329"/>
      <c r="K19" s="212"/>
    </row>
    <row r="20" spans="2:11" ht="15" customHeight="1">
      <c r="B20" s="215"/>
      <c r="C20" s="216"/>
      <c r="D20" s="216"/>
      <c r="E20" s="217" t="s">
        <v>1633</v>
      </c>
      <c r="F20" s="329" t="s">
        <v>1634</v>
      </c>
      <c r="G20" s="329"/>
      <c r="H20" s="329"/>
      <c r="I20" s="329"/>
      <c r="J20" s="329"/>
      <c r="K20" s="212"/>
    </row>
    <row r="21" spans="2:11" ht="15" customHeight="1">
      <c r="B21" s="215"/>
      <c r="C21" s="216"/>
      <c r="D21" s="216"/>
      <c r="E21" s="217" t="s">
        <v>1635</v>
      </c>
      <c r="F21" s="329" t="s">
        <v>1636</v>
      </c>
      <c r="G21" s="329"/>
      <c r="H21" s="329"/>
      <c r="I21" s="329"/>
      <c r="J21" s="329"/>
      <c r="K21" s="212"/>
    </row>
    <row r="22" spans="2:11" ht="12.75" customHeight="1">
      <c r="B22" s="215"/>
      <c r="C22" s="216"/>
      <c r="D22" s="216"/>
      <c r="E22" s="216"/>
      <c r="F22" s="216"/>
      <c r="G22" s="216"/>
      <c r="H22" s="216"/>
      <c r="I22" s="216"/>
      <c r="J22" s="216"/>
      <c r="K22" s="212"/>
    </row>
    <row r="23" spans="2:11" ht="15" customHeight="1">
      <c r="B23" s="215"/>
      <c r="C23" s="329" t="s">
        <v>1637</v>
      </c>
      <c r="D23" s="329"/>
      <c r="E23" s="329"/>
      <c r="F23" s="329"/>
      <c r="G23" s="329"/>
      <c r="H23" s="329"/>
      <c r="I23" s="329"/>
      <c r="J23" s="329"/>
      <c r="K23" s="212"/>
    </row>
    <row r="24" spans="2:11" ht="15" customHeight="1">
      <c r="B24" s="215"/>
      <c r="C24" s="329" t="s">
        <v>1638</v>
      </c>
      <c r="D24" s="329"/>
      <c r="E24" s="329"/>
      <c r="F24" s="329"/>
      <c r="G24" s="329"/>
      <c r="H24" s="329"/>
      <c r="I24" s="329"/>
      <c r="J24" s="329"/>
      <c r="K24" s="212"/>
    </row>
    <row r="25" spans="2:11" ht="15" customHeight="1">
      <c r="B25" s="215"/>
      <c r="C25" s="214"/>
      <c r="D25" s="329" t="s">
        <v>1639</v>
      </c>
      <c r="E25" s="329"/>
      <c r="F25" s="329"/>
      <c r="G25" s="329"/>
      <c r="H25" s="329"/>
      <c r="I25" s="329"/>
      <c r="J25" s="329"/>
      <c r="K25" s="212"/>
    </row>
    <row r="26" spans="2:11" ht="15" customHeight="1">
      <c r="B26" s="215"/>
      <c r="C26" s="216"/>
      <c r="D26" s="329" t="s">
        <v>1640</v>
      </c>
      <c r="E26" s="329"/>
      <c r="F26" s="329"/>
      <c r="G26" s="329"/>
      <c r="H26" s="329"/>
      <c r="I26" s="329"/>
      <c r="J26" s="329"/>
      <c r="K26" s="212"/>
    </row>
    <row r="27" spans="2:11" ht="12.75" customHeight="1">
      <c r="B27" s="215"/>
      <c r="C27" s="216"/>
      <c r="D27" s="216"/>
      <c r="E27" s="216"/>
      <c r="F27" s="216"/>
      <c r="G27" s="216"/>
      <c r="H27" s="216"/>
      <c r="I27" s="216"/>
      <c r="J27" s="216"/>
      <c r="K27" s="212"/>
    </row>
    <row r="28" spans="2:11" ht="15" customHeight="1">
      <c r="B28" s="215"/>
      <c r="C28" s="216"/>
      <c r="D28" s="329" t="s">
        <v>1641</v>
      </c>
      <c r="E28" s="329"/>
      <c r="F28" s="329"/>
      <c r="G28" s="329"/>
      <c r="H28" s="329"/>
      <c r="I28" s="329"/>
      <c r="J28" s="329"/>
      <c r="K28" s="212"/>
    </row>
    <row r="29" spans="2:11" ht="15" customHeight="1">
      <c r="B29" s="215"/>
      <c r="C29" s="216"/>
      <c r="D29" s="329" t="s">
        <v>1642</v>
      </c>
      <c r="E29" s="329"/>
      <c r="F29" s="329"/>
      <c r="G29" s="329"/>
      <c r="H29" s="329"/>
      <c r="I29" s="329"/>
      <c r="J29" s="329"/>
      <c r="K29" s="212"/>
    </row>
    <row r="30" spans="2:11" ht="12.75" customHeight="1">
      <c r="B30" s="215"/>
      <c r="C30" s="216"/>
      <c r="D30" s="216"/>
      <c r="E30" s="216"/>
      <c r="F30" s="216"/>
      <c r="G30" s="216"/>
      <c r="H30" s="216"/>
      <c r="I30" s="216"/>
      <c r="J30" s="216"/>
      <c r="K30" s="212"/>
    </row>
    <row r="31" spans="2:11" ht="15" customHeight="1">
      <c r="B31" s="215"/>
      <c r="C31" s="216"/>
      <c r="D31" s="329" t="s">
        <v>1643</v>
      </c>
      <c r="E31" s="329"/>
      <c r="F31" s="329"/>
      <c r="G31" s="329"/>
      <c r="H31" s="329"/>
      <c r="I31" s="329"/>
      <c r="J31" s="329"/>
      <c r="K31" s="212"/>
    </row>
    <row r="32" spans="2:11" ht="15" customHeight="1">
      <c r="B32" s="215"/>
      <c r="C32" s="216"/>
      <c r="D32" s="329" t="s">
        <v>1644</v>
      </c>
      <c r="E32" s="329"/>
      <c r="F32" s="329"/>
      <c r="G32" s="329"/>
      <c r="H32" s="329"/>
      <c r="I32" s="329"/>
      <c r="J32" s="329"/>
      <c r="K32" s="212"/>
    </row>
    <row r="33" spans="2:11" ht="15" customHeight="1">
      <c r="B33" s="215"/>
      <c r="C33" s="216"/>
      <c r="D33" s="329" t="s">
        <v>1645</v>
      </c>
      <c r="E33" s="329"/>
      <c r="F33" s="329"/>
      <c r="G33" s="329"/>
      <c r="H33" s="329"/>
      <c r="I33" s="329"/>
      <c r="J33" s="329"/>
      <c r="K33" s="212"/>
    </row>
    <row r="34" spans="2:11" ht="15" customHeight="1">
      <c r="B34" s="215"/>
      <c r="C34" s="216"/>
      <c r="D34" s="214"/>
      <c r="E34" s="218" t="s">
        <v>165</v>
      </c>
      <c r="F34" s="214"/>
      <c r="G34" s="329" t="s">
        <v>1646</v>
      </c>
      <c r="H34" s="329"/>
      <c r="I34" s="329"/>
      <c r="J34" s="329"/>
      <c r="K34" s="212"/>
    </row>
    <row r="35" spans="2:11" ht="30.75" customHeight="1">
      <c r="B35" s="215"/>
      <c r="C35" s="216"/>
      <c r="D35" s="214"/>
      <c r="E35" s="218" t="s">
        <v>1647</v>
      </c>
      <c r="F35" s="214"/>
      <c r="G35" s="329" t="s">
        <v>1648</v>
      </c>
      <c r="H35" s="329"/>
      <c r="I35" s="329"/>
      <c r="J35" s="329"/>
      <c r="K35" s="212"/>
    </row>
    <row r="36" spans="2:11" ht="15" customHeight="1">
      <c r="B36" s="215"/>
      <c r="C36" s="216"/>
      <c r="D36" s="214"/>
      <c r="E36" s="218" t="s">
        <v>55</v>
      </c>
      <c r="F36" s="214"/>
      <c r="G36" s="329" t="s">
        <v>1649</v>
      </c>
      <c r="H36" s="329"/>
      <c r="I36" s="329"/>
      <c r="J36" s="329"/>
      <c r="K36" s="212"/>
    </row>
    <row r="37" spans="2:11" ht="15" customHeight="1">
      <c r="B37" s="215"/>
      <c r="C37" s="216"/>
      <c r="D37" s="214"/>
      <c r="E37" s="218" t="s">
        <v>166</v>
      </c>
      <c r="F37" s="214"/>
      <c r="G37" s="329" t="s">
        <v>1650</v>
      </c>
      <c r="H37" s="329"/>
      <c r="I37" s="329"/>
      <c r="J37" s="329"/>
      <c r="K37" s="212"/>
    </row>
    <row r="38" spans="2:11" ht="15" customHeight="1">
      <c r="B38" s="215"/>
      <c r="C38" s="216"/>
      <c r="D38" s="214"/>
      <c r="E38" s="218" t="s">
        <v>167</v>
      </c>
      <c r="F38" s="214"/>
      <c r="G38" s="329" t="s">
        <v>1651</v>
      </c>
      <c r="H38" s="329"/>
      <c r="I38" s="329"/>
      <c r="J38" s="329"/>
      <c r="K38" s="212"/>
    </row>
    <row r="39" spans="2:11" ht="15" customHeight="1">
      <c r="B39" s="215"/>
      <c r="C39" s="216"/>
      <c r="D39" s="214"/>
      <c r="E39" s="218" t="s">
        <v>168</v>
      </c>
      <c r="F39" s="214"/>
      <c r="G39" s="329" t="s">
        <v>1652</v>
      </c>
      <c r="H39" s="329"/>
      <c r="I39" s="329"/>
      <c r="J39" s="329"/>
      <c r="K39" s="212"/>
    </row>
    <row r="40" spans="2:11" ht="15" customHeight="1">
      <c r="B40" s="215"/>
      <c r="C40" s="216"/>
      <c r="D40" s="214"/>
      <c r="E40" s="218" t="s">
        <v>1653</v>
      </c>
      <c r="F40" s="214"/>
      <c r="G40" s="329" t="s">
        <v>1654</v>
      </c>
      <c r="H40" s="329"/>
      <c r="I40" s="329"/>
      <c r="J40" s="329"/>
      <c r="K40" s="212"/>
    </row>
    <row r="41" spans="2:11" ht="15" customHeight="1">
      <c r="B41" s="215"/>
      <c r="C41" s="216"/>
      <c r="D41" s="214"/>
      <c r="E41" s="218"/>
      <c r="F41" s="214"/>
      <c r="G41" s="329" t="s">
        <v>1655</v>
      </c>
      <c r="H41" s="329"/>
      <c r="I41" s="329"/>
      <c r="J41" s="329"/>
      <c r="K41" s="212"/>
    </row>
    <row r="42" spans="2:11" ht="15" customHeight="1">
      <c r="B42" s="215"/>
      <c r="C42" s="216"/>
      <c r="D42" s="214"/>
      <c r="E42" s="218" t="s">
        <v>1656</v>
      </c>
      <c r="F42" s="214"/>
      <c r="G42" s="329" t="s">
        <v>1657</v>
      </c>
      <c r="H42" s="329"/>
      <c r="I42" s="329"/>
      <c r="J42" s="329"/>
      <c r="K42" s="212"/>
    </row>
    <row r="43" spans="2:11" ht="15" customHeight="1">
      <c r="B43" s="215"/>
      <c r="C43" s="216"/>
      <c r="D43" s="214"/>
      <c r="E43" s="218" t="s">
        <v>170</v>
      </c>
      <c r="F43" s="214"/>
      <c r="G43" s="329" t="s">
        <v>1658</v>
      </c>
      <c r="H43" s="329"/>
      <c r="I43" s="329"/>
      <c r="J43" s="329"/>
      <c r="K43" s="212"/>
    </row>
    <row r="44" spans="2:11" ht="12.75" customHeight="1">
      <c r="B44" s="215"/>
      <c r="C44" s="216"/>
      <c r="D44" s="214"/>
      <c r="E44" s="214"/>
      <c r="F44" s="214"/>
      <c r="G44" s="214"/>
      <c r="H44" s="214"/>
      <c r="I44" s="214"/>
      <c r="J44" s="214"/>
      <c r="K44" s="212"/>
    </row>
    <row r="45" spans="2:11" ht="15" customHeight="1">
      <c r="B45" s="215"/>
      <c r="C45" s="216"/>
      <c r="D45" s="329" t="s">
        <v>1659</v>
      </c>
      <c r="E45" s="329"/>
      <c r="F45" s="329"/>
      <c r="G45" s="329"/>
      <c r="H45" s="329"/>
      <c r="I45" s="329"/>
      <c r="J45" s="329"/>
      <c r="K45" s="212"/>
    </row>
    <row r="46" spans="2:11" ht="15" customHeight="1">
      <c r="B46" s="215"/>
      <c r="C46" s="216"/>
      <c r="D46" s="216"/>
      <c r="E46" s="329" t="s">
        <v>1660</v>
      </c>
      <c r="F46" s="329"/>
      <c r="G46" s="329"/>
      <c r="H46" s="329"/>
      <c r="I46" s="329"/>
      <c r="J46" s="329"/>
      <c r="K46" s="212"/>
    </row>
    <row r="47" spans="2:11" ht="15" customHeight="1">
      <c r="B47" s="215"/>
      <c r="C47" s="216"/>
      <c r="D47" s="216"/>
      <c r="E47" s="329" t="s">
        <v>1661</v>
      </c>
      <c r="F47" s="329"/>
      <c r="G47" s="329"/>
      <c r="H47" s="329"/>
      <c r="I47" s="329"/>
      <c r="J47" s="329"/>
      <c r="K47" s="212"/>
    </row>
    <row r="48" spans="2:11" ht="15" customHeight="1">
      <c r="B48" s="215"/>
      <c r="C48" s="216"/>
      <c r="D48" s="216"/>
      <c r="E48" s="329" t="s">
        <v>1662</v>
      </c>
      <c r="F48" s="329"/>
      <c r="G48" s="329"/>
      <c r="H48" s="329"/>
      <c r="I48" s="329"/>
      <c r="J48" s="329"/>
      <c r="K48" s="212"/>
    </row>
    <row r="49" spans="2:11" ht="15" customHeight="1">
      <c r="B49" s="215"/>
      <c r="C49" s="216"/>
      <c r="D49" s="329" t="s">
        <v>1663</v>
      </c>
      <c r="E49" s="329"/>
      <c r="F49" s="329"/>
      <c r="G49" s="329"/>
      <c r="H49" s="329"/>
      <c r="I49" s="329"/>
      <c r="J49" s="329"/>
      <c r="K49" s="212"/>
    </row>
    <row r="50" spans="2:11" ht="25.5" customHeight="1">
      <c r="B50" s="211"/>
      <c r="C50" s="331" t="s">
        <v>1664</v>
      </c>
      <c r="D50" s="331"/>
      <c r="E50" s="331"/>
      <c r="F50" s="331"/>
      <c r="G50" s="331"/>
      <c r="H50" s="331"/>
      <c r="I50" s="331"/>
      <c r="J50" s="331"/>
      <c r="K50" s="212"/>
    </row>
    <row r="51" spans="2:11" ht="5.25" customHeight="1">
      <c r="B51" s="211"/>
      <c r="C51" s="213"/>
      <c r="D51" s="213"/>
      <c r="E51" s="213"/>
      <c r="F51" s="213"/>
      <c r="G51" s="213"/>
      <c r="H51" s="213"/>
      <c r="I51" s="213"/>
      <c r="J51" s="213"/>
      <c r="K51" s="212"/>
    </row>
    <row r="52" spans="2:11" ht="15" customHeight="1">
      <c r="B52" s="211"/>
      <c r="C52" s="329" t="s">
        <v>1665</v>
      </c>
      <c r="D52" s="329"/>
      <c r="E52" s="329"/>
      <c r="F52" s="329"/>
      <c r="G52" s="329"/>
      <c r="H52" s="329"/>
      <c r="I52" s="329"/>
      <c r="J52" s="329"/>
      <c r="K52" s="212"/>
    </row>
    <row r="53" spans="2:11" ht="15" customHeight="1">
      <c r="B53" s="211"/>
      <c r="C53" s="329" t="s">
        <v>1666</v>
      </c>
      <c r="D53" s="329"/>
      <c r="E53" s="329"/>
      <c r="F53" s="329"/>
      <c r="G53" s="329"/>
      <c r="H53" s="329"/>
      <c r="I53" s="329"/>
      <c r="J53" s="329"/>
      <c r="K53" s="212"/>
    </row>
    <row r="54" spans="2:11" ht="12.75" customHeight="1">
      <c r="B54" s="211"/>
      <c r="C54" s="214"/>
      <c r="D54" s="214"/>
      <c r="E54" s="214"/>
      <c r="F54" s="214"/>
      <c r="G54" s="214"/>
      <c r="H54" s="214"/>
      <c r="I54" s="214"/>
      <c r="J54" s="214"/>
      <c r="K54" s="212"/>
    </row>
    <row r="55" spans="2:11" ht="15" customHeight="1">
      <c r="B55" s="211"/>
      <c r="C55" s="329" t="s">
        <v>1667</v>
      </c>
      <c r="D55" s="329"/>
      <c r="E55" s="329"/>
      <c r="F55" s="329"/>
      <c r="G55" s="329"/>
      <c r="H55" s="329"/>
      <c r="I55" s="329"/>
      <c r="J55" s="329"/>
      <c r="K55" s="212"/>
    </row>
    <row r="56" spans="2:11" ht="15" customHeight="1">
      <c r="B56" s="211"/>
      <c r="C56" s="216"/>
      <c r="D56" s="329" t="s">
        <v>1668</v>
      </c>
      <c r="E56" s="329"/>
      <c r="F56" s="329"/>
      <c r="G56" s="329"/>
      <c r="H56" s="329"/>
      <c r="I56" s="329"/>
      <c r="J56" s="329"/>
      <c r="K56" s="212"/>
    </row>
    <row r="57" spans="2:11" ht="15" customHeight="1">
      <c r="B57" s="211"/>
      <c r="C57" s="216"/>
      <c r="D57" s="329" t="s">
        <v>1669</v>
      </c>
      <c r="E57" s="329"/>
      <c r="F57" s="329"/>
      <c r="G57" s="329"/>
      <c r="H57" s="329"/>
      <c r="I57" s="329"/>
      <c r="J57" s="329"/>
      <c r="K57" s="212"/>
    </row>
    <row r="58" spans="2:11" ht="15" customHeight="1">
      <c r="B58" s="211"/>
      <c r="C58" s="216"/>
      <c r="D58" s="329" t="s">
        <v>1670</v>
      </c>
      <c r="E58" s="329"/>
      <c r="F58" s="329"/>
      <c r="G58" s="329"/>
      <c r="H58" s="329"/>
      <c r="I58" s="329"/>
      <c r="J58" s="329"/>
      <c r="K58" s="212"/>
    </row>
    <row r="59" spans="2:11" ht="15" customHeight="1">
      <c r="B59" s="211"/>
      <c r="C59" s="216"/>
      <c r="D59" s="329" t="s">
        <v>1671</v>
      </c>
      <c r="E59" s="329"/>
      <c r="F59" s="329"/>
      <c r="G59" s="329"/>
      <c r="H59" s="329"/>
      <c r="I59" s="329"/>
      <c r="J59" s="329"/>
      <c r="K59" s="212"/>
    </row>
    <row r="60" spans="2:11" ht="15" customHeight="1">
      <c r="B60" s="211"/>
      <c r="C60" s="216"/>
      <c r="D60" s="333" t="s">
        <v>1672</v>
      </c>
      <c r="E60" s="333"/>
      <c r="F60" s="333"/>
      <c r="G60" s="333"/>
      <c r="H60" s="333"/>
      <c r="I60" s="333"/>
      <c r="J60" s="333"/>
      <c r="K60" s="212"/>
    </row>
    <row r="61" spans="2:11" ht="15" customHeight="1">
      <c r="B61" s="211"/>
      <c r="C61" s="216"/>
      <c r="D61" s="329" t="s">
        <v>1673</v>
      </c>
      <c r="E61" s="329"/>
      <c r="F61" s="329"/>
      <c r="G61" s="329"/>
      <c r="H61" s="329"/>
      <c r="I61" s="329"/>
      <c r="J61" s="329"/>
      <c r="K61" s="212"/>
    </row>
    <row r="62" spans="2:11" ht="12.75" customHeight="1">
      <c r="B62" s="211"/>
      <c r="C62" s="216"/>
      <c r="D62" s="216"/>
      <c r="E62" s="219"/>
      <c r="F62" s="216"/>
      <c r="G62" s="216"/>
      <c r="H62" s="216"/>
      <c r="I62" s="216"/>
      <c r="J62" s="216"/>
      <c r="K62" s="212"/>
    </row>
    <row r="63" spans="2:11" ht="15" customHeight="1">
      <c r="B63" s="211"/>
      <c r="C63" s="216"/>
      <c r="D63" s="329" t="s">
        <v>1674</v>
      </c>
      <c r="E63" s="329"/>
      <c r="F63" s="329"/>
      <c r="G63" s="329"/>
      <c r="H63" s="329"/>
      <c r="I63" s="329"/>
      <c r="J63" s="329"/>
      <c r="K63" s="212"/>
    </row>
    <row r="64" spans="2:11" ht="15" customHeight="1">
      <c r="B64" s="211"/>
      <c r="C64" s="216"/>
      <c r="D64" s="333" t="s">
        <v>1675</v>
      </c>
      <c r="E64" s="333"/>
      <c r="F64" s="333"/>
      <c r="G64" s="333"/>
      <c r="H64" s="333"/>
      <c r="I64" s="333"/>
      <c r="J64" s="333"/>
      <c r="K64" s="212"/>
    </row>
    <row r="65" spans="2:11" ht="15" customHeight="1">
      <c r="B65" s="211"/>
      <c r="C65" s="216"/>
      <c r="D65" s="329" t="s">
        <v>1676</v>
      </c>
      <c r="E65" s="329"/>
      <c r="F65" s="329"/>
      <c r="G65" s="329"/>
      <c r="H65" s="329"/>
      <c r="I65" s="329"/>
      <c r="J65" s="329"/>
      <c r="K65" s="212"/>
    </row>
    <row r="66" spans="2:11" ht="15" customHeight="1">
      <c r="B66" s="211"/>
      <c r="C66" s="216"/>
      <c r="D66" s="329" t="s">
        <v>1677</v>
      </c>
      <c r="E66" s="329"/>
      <c r="F66" s="329"/>
      <c r="G66" s="329"/>
      <c r="H66" s="329"/>
      <c r="I66" s="329"/>
      <c r="J66" s="329"/>
      <c r="K66" s="212"/>
    </row>
    <row r="67" spans="2:11" ht="15" customHeight="1">
      <c r="B67" s="211"/>
      <c r="C67" s="216"/>
      <c r="D67" s="329" t="s">
        <v>1678</v>
      </c>
      <c r="E67" s="329"/>
      <c r="F67" s="329"/>
      <c r="G67" s="329"/>
      <c r="H67" s="329"/>
      <c r="I67" s="329"/>
      <c r="J67" s="329"/>
      <c r="K67" s="212"/>
    </row>
    <row r="68" spans="2:11" ht="15" customHeight="1">
      <c r="B68" s="211"/>
      <c r="C68" s="216"/>
      <c r="D68" s="329" t="s">
        <v>1679</v>
      </c>
      <c r="E68" s="329"/>
      <c r="F68" s="329"/>
      <c r="G68" s="329"/>
      <c r="H68" s="329"/>
      <c r="I68" s="329"/>
      <c r="J68" s="329"/>
      <c r="K68" s="212"/>
    </row>
    <row r="69" spans="2:11" ht="12.75" customHeight="1">
      <c r="B69" s="220"/>
      <c r="C69" s="221"/>
      <c r="D69" s="221"/>
      <c r="E69" s="221"/>
      <c r="F69" s="221"/>
      <c r="G69" s="221"/>
      <c r="H69" s="221"/>
      <c r="I69" s="221"/>
      <c r="J69" s="221"/>
      <c r="K69" s="222"/>
    </row>
    <row r="70" spans="2:11" ht="18.75" customHeight="1">
      <c r="B70" s="223"/>
      <c r="C70" s="223"/>
      <c r="D70" s="223"/>
      <c r="E70" s="223"/>
      <c r="F70" s="223"/>
      <c r="G70" s="223"/>
      <c r="H70" s="223"/>
      <c r="I70" s="223"/>
      <c r="J70" s="223"/>
      <c r="K70" s="224"/>
    </row>
    <row r="71" spans="2:11" ht="18.75" customHeight="1">
      <c r="B71" s="224"/>
      <c r="C71" s="224"/>
      <c r="D71" s="224"/>
      <c r="E71" s="224"/>
      <c r="F71" s="224"/>
      <c r="G71" s="224"/>
      <c r="H71" s="224"/>
      <c r="I71" s="224"/>
      <c r="J71" s="224"/>
      <c r="K71" s="224"/>
    </row>
    <row r="72" spans="2:11" ht="7.5" customHeight="1">
      <c r="B72" s="225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ht="45" customHeight="1">
      <c r="B73" s="228"/>
      <c r="C73" s="334" t="s">
        <v>112</v>
      </c>
      <c r="D73" s="334"/>
      <c r="E73" s="334"/>
      <c r="F73" s="334"/>
      <c r="G73" s="334"/>
      <c r="H73" s="334"/>
      <c r="I73" s="334"/>
      <c r="J73" s="334"/>
      <c r="K73" s="229"/>
    </row>
    <row r="74" spans="2:11" ht="17.25" customHeight="1">
      <c r="B74" s="228"/>
      <c r="C74" s="230" t="s">
        <v>1680</v>
      </c>
      <c r="D74" s="230"/>
      <c r="E74" s="230"/>
      <c r="F74" s="230" t="s">
        <v>1681</v>
      </c>
      <c r="G74" s="231"/>
      <c r="H74" s="230" t="s">
        <v>166</v>
      </c>
      <c r="I74" s="230" t="s">
        <v>59</v>
      </c>
      <c r="J74" s="230" t="s">
        <v>1682</v>
      </c>
      <c r="K74" s="229"/>
    </row>
    <row r="75" spans="2:11" ht="17.25" customHeight="1">
      <c r="B75" s="228"/>
      <c r="C75" s="232" t="s">
        <v>1683</v>
      </c>
      <c r="D75" s="232"/>
      <c r="E75" s="232"/>
      <c r="F75" s="233" t="s">
        <v>1684</v>
      </c>
      <c r="G75" s="234"/>
      <c r="H75" s="232"/>
      <c r="I75" s="232"/>
      <c r="J75" s="232" t="s">
        <v>1685</v>
      </c>
      <c r="K75" s="229"/>
    </row>
    <row r="76" spans="2:11" ht="5.25" customHeight="1">
      <c r="B76" s="228"/>
      <c r="C76" s="235"/>
      <c r="D76" s="235"/>
      <c r="E76" s="235"/>
      <c r="F76" s="235"/>
      <c r="G76" s="236"/>
      <c r="H76" s="235"/>
      <c r="I76" s="235"/>
      <c r="J76" s="235"/>
      <c r="K76" s="229"/>
    </row>
    <row r="77" spans="2:11" ht="15" customHeight="1">
      <c r="B77" s="228"/>
      <c r="C77" s="218" t="s">
        <v>55</v>
      </c>
      <c r="D77" s="235"/>
      <c r="E77" s="235"/>
      <c r="F77" s="237" t="s">
        <v>1686</v>
      </c>
      <c r="G77" s="236"/>
      <c r="H77" s="218" t="s">
        <v>1687</v>
      </c>
      <c r="I77" s="218" t="s">
        <v>1688</v>
      </c>
      <c r="J77" s="218">
        <v>20</v>
      </c>
      <c r="K77" s="229"/>
    </row>
    <row r="78" spans="2:11" ht="15" customHeight="1">
      <c r="B78" s="228"/>
      <c r="C78" s="218" t="s">
        <v>1689</v>
      </c>
      <c r="D78" s="218"/>
      <c r="E78" s="218"/>
      <c r="F78" s="237" t="s">
        <v>1686</v>
      </c>
      <c r="G78" s="236"/>
      <c r="H78" s="218" t="s">
        <v>1690</v>
      </c>
      <c r="I78" s="218" t="s">
        <v>1688</v>
      </c>
      <c r="J78" s="218">
        <v>120</v>
      </c>
      <c r="K78" s="229"/>
    </row>
    <row r="79" spans="2:11" ht="15" customHeight="1">
      <c r="B79" s="238"/>
      <c r="C79" s="218" t="s">
        <v>1691</v>
      </c>
      <c r="D79" s="218"/>
      <c r="E79" s="218"/>
      <c r="F79" s="237" t="s">
        <v>1692</v>
      </c>
      <c r="G79" s="236"/>
      <c r="H79" s="218" t="s">
        <v>1693</v>
      </c>
      <c r="I79" s="218" t="s">
        <v>1688</v>
      </c>
      <c r="J79" s="218">
        <v>50</v>
      </c>
      <c r="K79" s="229"/>
    </row>
    <row r="80" spans="2:11" ht="15" customHeight="1">
      <c r="B80" s="238"/>
      <c r="C80" s="218" t="s">
        <v>1694</v>
      </c>
      <c r="D80" s="218"/>
      <c r="E80" s="218"/>
      <c r="F80" s="237" t="s">
        <v>1686</v>
      </c>
      <c r="G80" s="236"/>
      <c r="H80" s="218" t="s">
        <v>1695</v>
      </c>
      <c r="I80" s="218" t="s">
        <v>1696</v>
      </c>
      <c r="J80" s="218"/>
      <c r="K80" s="229"/>
    </row>
    <row r="81" spans="2:11" ht="15" customHeight="1">
      <c r="B81" s="238"/>
      <c r="C81" s="239" t="s">
        <v>1697</v>
      </c>
      <c r="D81" s="239"/>
      <c r="E81" s="239"/>
      <c r="F81" s="240" t="s">
        <v>1692</v>
      </c>
      <c r="G81" s="239"/>
      <c r="H81" s="239" t="s">
        <v>1698</v>
      </c>
      <c r="I81" s="239" t="s">
        <v>1688</v>
      </c>
      <c r="J81" s="239">
        <v>15</v>
      </c>
      <c r="K81" s="229"/>
    </row>
    <row r="82" spans="2:11" ht="15" customHeight="1">
      <c r="B82" s="238"/>
      <c r="C82" s="239" t="s">
        <v>1699</v>
      </c>
      <c r="D82" s="239"/>
      <c r="E82" s="239"/>
      <c r="F82" s="240" t="s">
        <v>1692</v>
      </c>
      <c r="G82" s="239"/>
      <c r="H82" s="239" t="s">
        <v>1700</v>
      </c>
      <c r="I82" s="239" t="s">
        <v>1688</v>
      </c>
      <c r="J82" s="239">
        <v>15</v>
      </c>
      <c r="K82" s="229"/>
    </row>
    <row r="83" spans="2:11" ht="15" customHeight="1">
      <c r="B83" s="238"/>
      <c r="C83" s="239" t="s">
        <v>1701</v>
      </c>
      <c r="D83" s="239"/>
      <c r="E83" s="239"/>
      <c r="F83" s="240" t="s">
        <v>1692</v>
      </c>
      <c r="G83" s="239"/>
      <c r="H83" s="239" t="s">
        <v>1702</v>
      </c>
      <c r="I83" s="239" t="s">
        <v>1688</v>
      </c>
      <c r="J83" s="239">
        <v>20</v>
      </c>
      <c r="K83" s="229"/>
    </row>
    <row r="84" spans="2:11" ht="15" customHeight="1">
      <c r="B84" s="238"/>
      <c r="C84" s="239" t="s">
        <v>1703</v>
      </c>
      <c r="D84" s="239"/>
      <c r="E84" s="239"/>
      <c r="F84" s="240" t="s">
        <v>1692</v>
      </c>
      <c r="G84" s="239"/>
      <c r="H84" s="239" t="s">
        <v>1704</v>
      </c>
      <c r="I84" s="239" t="s">
        <v>1688</v>
      </c>
      <c r="J84" s="239">
        <v>20</v>
      </c>
      <c r="K84" s="229"/>
    </row>
    <row r="85" spans="2:11" ht="15" customHeight="1">
      <c r="B85" s="238"/>
      <c r="C85" s="218" t="s">
        <v>1705</v>
      </c>
      <c r="D85" s="218"/>
      <c r="E85" s="218"/>
      <c r="F85" s="237" t="s">
        <v>1692</v>
      </c>
      <c r="G85" s="236"/>
      <c r="H85" s="218" t="s">
        <v>1706</v>
      </c>
      <c r="I85" s="218" t="s">
        <v>1688</v>
      </c>
      <c r="J85" s="218">
        <v>50</v>
      </c>
      <c r="K85" s="229"/>
    </row>
    <row r="86" spans="2:11" ht="15" customHeight="1">
      <c r="B86" s="238"/>
      <c r="C86" s="218" t="s">
        <v>1707</v>
      </c>
      <c r="D86" s="218"/>
      <c r="E86" s="218"/>
      <c r="F86" s="237" t="s">
        <v>1692</v>
      </c>
      <c r="G86" s="236"/>
      <c r="H86" s="218" t="s">
        <v>1708</v>
      </c>
      <c r="I86" s="218" t="s">
        <v>1688</v>
      </c>
      <c r="J86" s="218">
        <v>20</v>
      </c>
      <c r="K86" s="229"/>
    </row>
    <row r="87" spans="2:11" ht="15" customHeight="1">
      <c r="B87" s="238"/>
      <c r="C87" s="218" t="s">
        <v>1709</v>
      </c>
      <c r="D87" s="218"/>
      <c r="E87" s="218"/>
      <c r="F87" s="237" t="s">
        <v>1692</v>
      </c>
      <c r="G87" s="236"/>
      <c r="H87" s="218" t="s">
        <v>1710</v>
      </c>
      <c r="I87" s="218" t="s">
        <v>1688</v>
      </c>
      <c r="J87" s="218">
        <v>20</v>
      </c>
      <c r="K87" s="229"/>
    </row>
    <row r="88" spans="2:11" ht="15" customHeight="1">
      <c r="B88" s="238"/>
      <c r="C88" s="218" t="s">
        <v>1711</v>
      </c>
      <c r="D88" s="218"/>
      <c r="E88" s="218"/>
      <c r="F88" s="237" t="s">
        <v>1692</v>
      </c>
      <c r="G88" s="236"/>
      <c r="H88" s="218" t="s">
        <v>1712</v>
      </c>
      <c r="I88" s="218" t="s">
        <v>1688</v>
      </c>
      <c r="J88" s="218">
        <v>50</v>
      </c>
      <c r="K88" s="229"/>
    </row>
    <row r="89" spans="2:11" ht="15" customHeight="1">
      <c r="B89" s="238"/>
      <c r="C89" s="218" t="s">
        <v>1713</v>
      </c>
      <c r="D89" s="218"/>
      <c r="E89" s="218"/>
      <c r="F89" s="237" t="s">
        <v>1692</v>
      </c>
      <c r="G89" s="236"/>
      <c r="H89" s="218" t="s">
        <v>1713</v>
      </c>
      <c r="I89" s="218" t="s">
        <v>1688</v>
      </c>
      <c r="J89" s="218">
        <v>50</v>
      </c>
      <c r="K89" s="229"/>
    </row>
    <row r="90" spans="2:11" ht="15" customHeight="1">
      <c r="B90" s="238"/>
      <c r="C90" s="218" t="s">
        <v>171</v>
      </c>
      <c r="D90" s="218"/>
      <c r="E90" s="218"/>
      <c r="F90" s="237" t="s">
        <v>1692</v>
      </c>
      <c r="G90" s="236"/>
      <c r="H90" s="218" t="s">
        <v>1714</v>
      </c>
      <c r="I90" s="218" t="s">
        <v>1688</v>
      </c>
      <c r="J90" s="218">
        <v>255</v>
      </c>
      <c r="K90" s="229"/>
    </row>
    <row r="91" spans="2:11" ht="15" customHeight="1">
      <c r="B91" s="238"/>
      <c r="C91" s="218" t="s">
        <v>1715</v>
      </c>
      <c r="D91" s="218"/>
      <c r="E91" s="218"/>
      <c r="F91" s="237" t="s">
        <v>1686</v>
      </c>
      <c r="G91" s="236"/>
      <c r="H91" s="218" t="s">
        <v>1716</v>
      </c>
      <c r="I91" s="218" t="s">
        <v>1717</v>
      </c>
      <c r="J91" s="218"/>
      <c r="K91" s="229"/>
    </row>
    <row r="92" spans="2:11" ht="15" customHeight="1">
      <c r="B92" s="238"/>
      <c r="C92" s="218" t="s">
        <v>1718</v>
      </c>
      <c r="D92" s="218"/>
      <c r="E92" s="218"/>
      <c r="F92" s="237" t="s">
        <v>1686</v>
      </c>
      <c r="G92" s="236"/>
      <c r="H92" s="218" t="s">
        <v>1719</v>
      </c>
      <c r="I92" s="218" t="s">
        <v>1720</v>
      </c>
      <c r="J92" s="218"/>
      <c r="K92" s="229"/>
    </row>
    <row r="93" spans="2:11" ht="15" customHeight="1">
      <c r="B93" s="238"/>
      <c r="C93" s="218" t="s">
        <v>1721</v>
      </c>
      <c r="D93" s="218"/>
      <c r="E93" s="218"/>
      <c r="F93" s="237" t="s">
        <v>1686</v>
      </c>
      <c r="G93" s="236"/>
      <c r="H93" s="218" t="s">
        <v>1721</v>
      </c>
      <c r="I93" s="218" t="s">
        <v>1720</v>
      </c>
      <c r="J93" s="218"/>
      <c r="K93" s="229"/>
    </row>
    <row r="94" spans="2:11" ht="15" customHeight="1">
      <c r="B94" s="238"/>
      <c r="C94" s="218" t="s">
        <v>40</v>
      </c>
      <c r="D94" s="218"/>
      <c r="E94" s="218"/>
      <c r="F94" s="237" t="s">
        <v>1686</v>
      </c>
      <c r="G94" s="236"/>
      <c r="H94" s="218" t="s">
        <v>1722</v>
      </c>
      <c r="I94" s="218" t="s">
        <v>1720</v>
      </c>
      <c r="J94" s="218"/>
      <c r="K94" s="229"/>
    </row>
    <row r="95" spans="2:11" ht="15" customHeight="1">
      <c r="B95" s="238"/>
      <c r="C95" s="218" t="s">
        <v>50</v>
      </c>
      <c r="D95" s="218"/>
      <c r="E95" s="218"/>
      <c r="F95" s="237" t="s">
        <v>1686</v>
      </c>
      <c r="G95" s="236"/>
      <c r="H95" s="218" t="s">
        <v>1723</v>
      </c>
      <c r="I95" s="218" t="s">
        <v>1720</v>
      </c>
      <c r="J95" s="218"/>
      <c r="K95" s="229"/>
    </row>
    <row r="96" spans="2:11" ht="15" customHeight="1">
      <c r="B96" s="241"/>
      <c r="C96" s="242"/>
      <c r="D96" s="242"/>
      <c r="E96" s="242"/>
      <c r="F96" s="242"/>
      <c r="G96" s="242"/>
      <c r="H96" s="242"/>
      <c r="I96" s="242"/>
      <c r="J96" s="242"/>
      <c r="K96" s="243"/>
    </row>
    <row r="97" spans="2:11" ht="18.75" customHeight="1">
      <c r="B97" s="244"/>
      <c r="C97" s="245"/>
      <c r="D97" s="245"/>
      <c r="E97" s="245"/>
      <c r="F97" s="245"/>
      <c r="G97" s="245"/>
      <c r="H97" s="245"/>
      <c r="I97" s="245"/>
      <c r="J97" s="245"/>
      <c r="K97" s="244"/>
    </row>
    <row r="98" spans="2:11" ht="18.75" customHeight="1">
      <c r="B98" s="224"/>
      <c r="C98" s="224"/>
      <c r="D98" s="224"/>
      <c r="E98" s="224"/>
      <c r="F98" s="224"/>
      <c r="G98" s="224"/>
      <c r="H98" s="224"/>
      <c r="I98" s="224"/>
      <c r="J98" s="224"/>
      <c r="K98" s="224"/>
    </row>
    <row r="99" spans="2:11" ht="7.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7"/>
    </row>
    <row r="100" spans="2:11" ht="45" customHeight="1">
      <c r="B100" s="228"/>
      <c r="C100" s="334" t="s">
        <v>1724</v>
      </c>
      <c r="D100" s="334"/>
      <c r="E100" s="334"/>
      <c r="F100" s="334"/>
      <c r="G100" s="334"/>
      <c r="H100" s="334"/>
      <c r="I100" s="334"/>
      <c r="J100" s="334"/>
      <c r="K100" s="229"/>
    </row>
    <row r="101" spans="2:11" ht="17.25" customHeight="1">
      <c r="B101" s="228"/>
      <c r="C101" s="230" t="s">
        <v>1680</v>
      </c>
      <c r="D101" s="230"/>
      <c r="E101" s="230"/>
      <c r="F101" s="230" t="s">
        <v>1681</v>
      </c>
      <c r="G101" s="231"/>
      <c r="H101" s="230" t="s">
        <v>166</v>
      </c>
      <c r="I101" s="230" t="s">
        <v>59</v>
      </c>
      <c r="J101" s="230" t="s">
        <v>1682</v>
      </c>
      <c r="K101" s="229"/>
    </row>
    <row r="102" spans="2:11" ht="17.25" customHeight="1">
      <c r="B102" s="228"/>
      <c r="C102" s="232" t="s">
        <v>1683</v>
      </c>
      <c r="D102" s="232"/>
      <c r="E102" s="232"/>
      <c r="F102" s="233" t="s">
        <v>1684</v>
      </c>
      <c r="G102" s="234"/>
      <c r="H102" s="232"/>
      <c r="I102" s="232"/>
      <c r="J102" s="232" t="s">
        <v>1685</v>
      </c>
      <c r="K102" s="229"/>
    </row>
    <row r="103" spans="2:11" ht="5.25" customHeight="1">
      <c r="B103" s="228"/>
      <c r="C103" s="230"/>
      <c r="D103" s="230"/>
      <c r="E103" s="230"/>
      <c r="F103" s="230"/>
      <c r="G103" s="246"/>
      <c r="H103" s="230"/>
      <c r="I103" s="230"/>
      <c r="J103" s="230"/>
      <c r="K103" s="229"/>
    </row>
    <row r="104" spans="2:11" ht="15" customHeight="1">
      <c r="B104" s="228"/>
      <c r="C104" s="218" t="s">
        <v>55</v>
      </c>
      <c r="D104" s="235"/>
      <c r="E104" s="235"/>
      <c r="F104" s="237" t="s">
        <v>1686</v>
      </c>
      <c r="G104" s="246"/>
      <c r="H104" s="218" t="s">
        <v>1725</v>
      </c>
      <c r="I104" s="218" t="s">
        <v>1688</v>
      </c>
      <c r="J104" s="218">
        <v>20</v>
      </c>
      <c r="K104" s="229"/>
    </row>
    <row r="105" spans="2:11" ht="15" customHeight="1">
      <c r="B105" s="228"/>
      <c r="C105" s="218" t="s">
        <v>1689</v>
      </c>
      <c r="D105" s="218"/>
      <c r="E105" s="218"/>
      <c r="F105" s="237" t="s">
        <v>1686</v>
      </c>
      <c r="G105" s="218"/>
      <c r="H105" s="218" t="s">
        <v>1725</v>
      </c>
      <c r="I105" s="218" t="s">
        <v>1688</v>
      </c>
      <c r="J105" s="218">
        <v>120</v>
      </c>
      <c r="K105" s="229"/>
    </row>
    <row r="106" spans="2:11" ht="15" customHeight="1">
      <c r="B106" s="238"/>
      <c r="C106" s="218" t="s">
        <v>1691</v>
      </c>
      <c r="D106" s="218"/>
      <c r="E106" s="218"/>
      <c r="F106" s="237" t="s">
        <v>1692</v>
      </c>
      <c r="G106" s="218"/>
      <c r="H106" s="218" t="s">
        <v>1725</v>
      </c>
      <c r="I106" s="218" t="s">
        <v>1688</v>
      </c>
      <c r="J106" s="218">
        <v>50</v>
      </c>
      <c r="K106" s="229"/>
    </row>
    <row r="107" spans="2:11" ht="15" customHeight="1">
      <c r="B107" s="238"/>
      <c r="C107" s="218" t="s">
        <v>1694</v>
      </c>
      <c r="D107" s="218"/>
      <c r="E107" s="218"/>
      <c r="F107" s="237" t="s">
        <v>1686</v>
      </c>
      <c r="G107" s="218"/>
      <c r="H107" s="218" t="s">
        <v>1725</v>
      </c>
      <c r="I107" s="218" t="s">
        <v>1696</v>
      </c>
      <c r="J107" s="218"/>
      <c r="K107" s="229"/>
    </row>
    <row r="108" spans="2:11" ht="15" customHeight="1">
      <c r="B108" s="238"/>
      <c r="C108" s="218" t="s">
        <v>1705</v>
      </c>
      <c r="D108" s="218"/>
      <c r="E108" s="218"/>
      <c r="F108" s="237" t="s">
        <v>1692</v>
      </c>
      <c r="G108" s="218"/>
      <c r="H108" s="218" t="s">
        <v>1725</v>
      </c>
      <c r="I108" s="218" t="s">
        <v>1688</v>
      </c>
      <c r="J108" s="218">
        <v>50</v>
      </c>
      <c r="K108" s="229"/>
    </row>
    <row r="109" spans="2:11" ht="15" customHeight="1">
      <c r="B109" s="238"/>
      <c r="C109" s="218" t="s">
        <v>1713</v>
      </c>
      <c r="D109" s="218"/>
      <c r="E109" s="218"/>
      <c r="F109" s="237" t="s">
        <v>1692</v>
      </c>
      <c r="G109" s="218"/>
      <c r="H109" s="218" t="s">
        <v>1725</v>
      </c>
      <c r="I109" s="218" t="s">
        <v>1688</v>
      </c>
      <c r="J109" s="218">
        <v>50</v>
      </c>
      <c r="K109" s="229"/>
    </row>
    <row r="110" spans="2:11" ht="15" customHeight="1">
      <c r="B110" s="238"/>
      <c r="C110" s="218" t="s">
        <v>1711</v>
      </c>
      <c r="D110" s="218"/>
      <c r="E110" s="218"/>
      <c r="F110" s="237" t="s">
        <v>1692</v>
      </c>
      <c r="G110" s="218"/>
      <c r="H110" s="218" t="s">
        <v>1725</v>
      </c>
      <c r="I110" s="218" t="s">
        <v>1688</v>
      </c>
      <c r="J110" s="218">
        <v>50</v>
      </c>
      <c r="K110" s="229"/>
    </row>
    <row r="111" spans="2:11" ht="15" customHeight="1">
      <c r="B111" s="238"/>
      <c r="C111" s="218" t="s">
        <v>55</v>
      </c>
      <c r="D111" s="218"/>
      <c r="E111" s="218"/>
      <c r="F111" s="237" t="s">
        <v>1686</v>
      </c>
      <c r="G111" s="218"/>
      <c r="H111" s="218" t="s">
        <v>1726</v>
      </c>
      <c r="I111" s="218" t="s">
        <v>1688</v>
      </c>
      <c r="J111" s="218">
        <v>20</v>
      </c>
      <c r="K111" s="229"/>
    </row>
    <row r="112" spans="2:11" ht="15" customHeight="1">
      <c r="B112" s="238"/>
      <c r="C112" s="218" t="s">
        <v>1727</v>
      </c>
      <c r="D112" s="218"/>
      <c r="E112" s="218"/>
      <c r="F112" s="237" t="s">
        <v>1686</v>
      </c>
      <c r="G112" s="218"/>
      <c r="H112" s="218" t="s">
        <v>1728</v>
      </c>
      <c r="I112" s="218" t="s">
        <v>1688</v>
      </c>
      <c r="J112" s="218">
        <v>120</v>
      </c>
      <c r="K112" s="229"/>
    </row>
    <row r="113" spans="2:11" ht="15" customHeight="1">
      <c r="B113" s="238"/>
      <c r="C113" s="218" t="s">
        <v>40</v>
      </c>
      <c r="D113" s="218"/>
      <c r="E113" s="218"/>
      <c r="F113" s="237" t="s">
        <v>1686</v>
      </c>
      <c r="G113" s="218"/>
      <c r="H113" s="218" t="s">
        <v>1729</v>
      </c>
      <c r="I113" s="218" t="s">
        <v>1720</v>
      </c>
      <c r="J113" s="218"/>
      <c r="K113" s="229"/>
    </row>
    <row r="114" spans="2:11" ht="15" customHeight="1">
      <c r="B114" s="238"/>
      <c r="C114" s="218" t="s">
        <v>50</v>
      </c>
      <c r="D114" s="218"/>
      <c r="E114" s="218"/>
      <c r="F114" s="237" t="s">
        <v>1686</v>
      </c>
      <c r="G114" s="218"/>
      <c r="H114" s="218" t="s">
        <v>1730</v>
      </c>
      <c r="I114" s="218" t="s">
        <v>1720</v>
      </c>
      <c r="J114" s="218"/>
      <c r="K114" s="229"/>
    </row>
    <row r="115" spans="2:11" ht="15" customHeight="1">
      <c r="B115" s="238"/>
      <c r="C115" s="218" t="s">
        <v>59</v>
      </c>
      <c r="D115" s="218"/>
      <c r="E115" s="218"/>
      <c r="F115" s="237" t="s">
        <v>1686</v>
      </c>
      <c r="G115" s="218"/>
      <c r="H115" s="218" t="s">
        <v>1731</v>
      </c>
      <c r="I115" s="218" t="s">
        <v>1732</v>
      </c>
      <c r="J115" s="218"/>
      <c r="K115" s="229"/>
    </row>
    <row r="116" spans="2:11" ht="15" customHeight="1">
      <c r="B116" s="241"/>
      <c r="C116" s="247"/>
      <c r="D116" s="247"/>
      <c r="E116" s="247"/>
      <c r="F116" s="247"/>
      <c r="G116" s="247"/>
      <c r="H116" s="247"/>
      <c r="I116" s="247"/>
      <c r="J116" s="247"/>
      <c r="K116" s="243"/>
    </row>
    <row r="117" spans="2:11" ht="18.75" customHeight="1">
      <c r="B117" s="248"/>
      <c r="C117" s="214"/>
      <c r="D117" s="214"/>
      <c r="E117" s="214"/>
      <c r="F117" s="249"/>
      <c r="G117" s="214"/>
      <c r="H117" s="214"/>
      <c r="I117" s="214"/>
      <c r="J117" s="214"/>
      <c r="K117" s="248"/>
    </row>
    <row r="118" spans="2:11" ht="18.75" customHeight="1">
      <c r="B118" s="224"/>
      <c r="C118" s="224"/>
      <c r="D118" s="224"/>
      <c r="E118" s="224"/>
      <c r="F118" s="224"/>
      <c r="G118" s="224"/>
      <c r="H118" s="224"/>
      <c r="I118" s="224"/>
      <c r="J118" s="224"/>
      <c r="K118" s="224"/>
    </row>
    <row r="119" spans="2:11" ht="7.5" customHeight="1">
      <c r="B119" s="250"/>
      <c r="C119" s="251"/>
      <c r="D119" s="251"/>
      <c r="E119" s="251"/>
      <c r="F119" s="251"/>
      <c r="G119" s="251"/>
      <c r="H119" s="251"/>
      <c r="I119" s="251"/>
      <c r="J119" s="251"/>
      <c r="K119" s="252"/>
    </row>
    <row r="120" spans="2:11" ht="45" customHeight="1">
      <c r="B120" s="253"/>
      <c r="C120" s="330" t="s">
        <v>1733</v>
      </c>
      <c r="D120" s="330"/>
      <c r="E120" s="330"/>
      <c r="F120" s="330"/>
      <c r="G120" s="330"/>
      <c r="H120" s="330"/>
      <c r="I120" s="330"/>
      <c r="J120" s="330"/>
      <c r="K120" s="254"/>
    </row>
    <row r="121" spans="2:11" ht="17.25" customHeight="1">
      <c r="B121" s="255"/>
      <c r="C121" s="230" t="s">
        <v>1680</v>
      </c>
      <c r="D121" s="230"/>
      <c r="E121" s="230"/>
      <c r="F121" s="230" t="s">
        <v>1681</v>
      </c>
      <c r="G121" s="231"/>
      <c r="H121" s="230" t="s">
        <v>166</v>
      </c>
      <c r="I121" s="230" t="s">
        <v>59</v>
      </c>
      <c r="J121" s="230" t="s">
        <v>1682</v>
      </c>
      <c r="K121" s="256"/>
    </row>
    <row r="122" spans="2:11" ht="17.25" customHeight="1">
      <c r="B122" s="255"/>
      <c r="C122" s="232" t="s">
        <v>1683</v>
      </c>
      <c r="D122" s="232"/>
      <c r="E122" s="232"/>
      <c r="F122" s="233" t="s">
        <v>1684</v>
      </c>
      <c r="G122" s="234"/>
      <c r="H122" s="232"/>
      <c r="I122" s="232"/>
      <c r="J122" s="232" t="s">
        <v>1685</v>
      </c>
      <c r="K122" s="256"/>
    </row>
    <row r="123" spans="2:11" ht="5.25" customHeight="1">
      <c r="B123" s="257"/>
      <c r="C123" s="235"/>
      <c r="D123" s="235"/>
      <c r="E123" s="235"/>
      <c r="F123" s="235"/>
      <c r="G123" s="218"/>
      <c r="H123" s="235"/>
      <c r="I123" s="235"/>
      <c r="J123" s="235"/>
      <c r="K123" s="258"/>
    </row>
    <row r="124" spans="2:11" ht="15" customHeight="1">
      <c r="B124" s="257"/>
      <c r="C124" s="218" t="s">
        <v>1689</v>
      </c>
      <c r="D124" s="235"/>
      <c r="E124" s="235"/>
      <c r="F124" s="237" t="s">
        <v>1686</v>
      </c>
      <c r="G124" s="218"/>
      <c r="H124" s="218" t="s">
        <v>1725</v>
      </c>
      <c r="I124" s="218" t="s">
        <v>1688</v>
      </c>
      <c r="J124" s="218">
        <v>120</v>
      </c>
      <c r="K124" s="259"/>
    </row>
    <row r="125" spans="2:11" ht="15" customHeight="1">
      <c r="B125" s="257"/>
      <c r="C125" s="218" t="s">
        <v>1734</v>
      </c>
      <c r="D125" s="218"/>
      <c r="E125" s="218"/>
      <c r="F125" s="237" t="s">
        <v>1686</v>
      </c>
      <c r="G125" s="218"/>
      <c r="H125" s="218" t="s">
        <v>1735</v>
      </c>
      <c r="I125" s="218" t="s">
        <v>1688</v>
      </c>
      <c r="J125" s="218" t="s">
        <v>1736</v>
      </c>
      <c r="K125" s="259"/>
    </row>
    <row r="126" spans="2:11" ht="15" customHeight="1">
      <c r="B126" s="257"/>
      <c r="C126" s="218" t="s">
        <v>1635</v>
      </c>
      <c r="D126" s="218"/>
      <c r="E126" s="218"/>
      <c r="F126" s="237" t="s">
        <v>1686</v>
      </c>
      <c r="G126" s="218"/>
      <c r="H126" s="218" t="s">
        <v>1737</v>
      </c>
      <c r="I126" s="218" t="s">
        <v>1688</v>
      </c>
      <c r="J126" s="218" t="s">
        <v>1736</v>
      </c>
      <c r="K126" s="259"/>
    </row>
    <row r="127" spans="2:11" ht="15" customHeight="1">
      <c r="B127" s="257"/>
      <c r="C127" s="218" t="s">
        <v>1697</v>
      </c>
      <c r="D127" s="218"/>
      <c r="E127" s="218"/>
      <c r="F127" s="237" t="s">
        <v>1692</v>
      </c>
      <c r="G127" s="218"/>
      <c r="H127" s="218" t="s">
        <v>1698</v>
      </c>
      <c r="I127" s="218" t="s">
        <v>1688</v>
      </c>
      <c r="J127" s="218">
        <v>15</v>
      </c>
      <c r="K127" s="259"/>
    </row>
    <row r="128" spans="2:11" ht="15" customHeight="1">
      <c r="B128" s="257"/>
      <c r="C128" s="239" t="s">
        <v>1699</v>
      </c>
      <c r="D128" s="239"/>
      <c r="E128" s="239"/>
      <c r="F128" s="240" t="s">
        <v>1692</v>
      </c>
      <c r="G128" s="239"/>
      <c r="H128" s="239" t="s">
        <v>1700</v>
      </c>
      <c r="I128" s="239" t="s">
        <v>1688</v>
      </c>
      <c r="J128" s="239">
        <v>15</v>
      </c>
      <c r="K128" s="259"/>
    </row>
    <row r="129" spans="2:11" ht="15" customHeight="1">
      <c r="B129" s="257"/>
      <c r="C129" s="239" t="s">
        <v>1701</v>
      </c>
      <c r="D129" s="239"/>
      <c r="E129" s="239"/>
      <c r="F129" s="240" t="s">
        <v>1692</v>
      </c>
      <c r="G129" s="239"/>
      <c r="H129" s="239" t="s">
        <v>1702</v>
      </c>
      <c r="I129" s="239" t="s">
        <v>1688</v>
      </c>
      <c r="J129" s="239">
        <v>20</v>
      </c>
      <c r="K129" s="259"/>
    </row>
    <row r="130" spans="2:11" ht="15" customHeight="1">
      <c r="B130" s="257"/>
      <c r="C130" s="239" t="s">
        <v>1703</v>
      </c>
      <c r="D130" s="239"/>
      <c r="E130" s="239"/>
      <c r="F130" s="240" t="s">
        <v>1692</v>
      </c>
      <c r="G130" s="239"/>
      <c r="H130" s="239" t="s">
        <v>1704</v>
      </c>
      <c r="I130" s="239" t="s">
        <v>1688</v>
      </c>
      <c r="J130" s="239">
        <v>20</v>
      </c>
      <c r="K130" s="259"/>
    </row>
    <row r="131" spans="2:11" ht="15" customHeight="1">
      <c r="B131" s="257"/>
      <c r="C131" s="218" t="s">
        <v>1691</v>
      </c>
      <c r="D131" s="218"/>
      <c r="E131" s="218"/>
      <c r="F131" s="237" t="s">
        <v>1692</v>
      </c>
      <c r="G131" s="218"/>
      <c r="H131" s="218" t="s">
        <v>1725</v>
      </c>
      <c r="I131" s="218" t="s">
        <v>1688</v>
      </c>
      <c r="J131" s="218">
        <v>50</v>
      </c>
      <c r="K131" s="259"/>
    </row>
    <row r="132" spans="2:11" ht="15" customHeight="1">
      <c r="B132" s="257"/>
      <c r="C132" s="218" t="s">
        <v>1705</v>
      </c>
      <c r="D132" s="218"/>
      <c r="E132" s="218"/>
      <c r="F132" s="237" t="s">
        <v>1692</v>
      </c>
      <c r="G132" s="218"/>
      <c r="H132" s="218" t="s">
        <v>1725</v>
      </c>
      <c r="I132" s="218" t="s">
        <v>1688</v>
      </c>
      <c r="J132" s="218">
        <v>50</v>
      </c>
      <c r="K132" s="259"/>
    </row>
    <row r="133" spans="2:11" ht="15" customHeight="1">
      <c r="B133" s="257"/>
      <c r="C133" s="218" t="s">
        <v>1711</v>
      </c>
      <c r="D133" s="218"/>
      <c r="E133" s="218"/>
      <c r="F133" s="237" t="s">
        <v>1692</v>
      </c>
      <c r="G133" s="218"/>
      <c r="H133" s="218" t="s">
        <v>1725</v>
      </c>
      <c r="I133" s="218" t="s">
        <v>1688</v>
      </c>
      <c r="J133" s="218">
        <v>50</v>
      </c>
      <c r="K133" s="259"/>
    </row>
    <row r="134" spans="2:11" ht="15" customHeight="1">
      <c r="B134" s="257"/>
      <c r="C134" s="218" t="s">
        <v>1713</v>
      </c>
      <c r="D134" s="218"/>
      <c r="E134" s="218"/>
      <c r="F134" s="237" t="s">
        <v>1692</v>
      </c>
      <c r="G134" s="218"/>
      <c r="H134" s="218" t="s">
        <v>1725</v>
      </c>
      <c r="I134" s="218" t="s">
        <v>1688</v>
      </c>
      <c r="J134" s="218">
        <v>50</v>
      </c>
      <c r="K134" s="259"/>
    </row>
    <row r="135" spans="2:11" ht="15" customHeight="1">
      <c r="B135" s="257"/>
      <c r="C135" s="218" t="s">
        <v>171</v>
      </c>
      <c r="D135" s="218"/>
      <c r="E135" s="218"/>
      <c r="F135" s="237" t="s">
        <v>1692</v>
      </c>
      <c r="G135" s="218"/>
      <c r="H135" s="218" t="s">
        <v>1738</v>
      </c>
      <c r="I135" s="218" t="s">
        <v>1688</v>
      </c>
      <c r="J135" s="218">
        <v>255</v>
      </c>
      <c r="K135" s="259"/>
    </row>
    <row r="136" spans="2:11" ht="15" customHeight="1">
      <c r="B136" s="257"/>
      <c r="C136" s="218" t="s">
        <v>1715</v>
      </c>
      <c r="D136" s="218"/>
      <c r="E136" s="218"/>
      <c r="F136" s="237" t="s">
        <v>1686</v>
      </c>
      <c r="G136" s="218"/>
      <c r="H136" s="218" t="s">
        <v>1739</v>
      </c>
      <c r="I136" s="218" t="s">
        <v>1717</v>
      </c>
      <c r="J136" s="218"/>
      <c r="K136" s="259"/>
    </row>
    <row r="137" spans="2:11" ht="15" customHeight="1">
      <c r="B137" s="257"/>
      <c r="C137" s="218" t="s">
        <v>1718</v>
      </c>
      <c r="D137" s="218"/>
      <c r="E137" s="218"/>
      <c r="F137" s="237" t="s">
        <v>1686</v>
      </c>
      <c r="G137" s="218"/>
      <c r="H137" s="218" t="s">
        <v>1740</v>
      </c>
      <c r="I137" s="218" t="s">
        <v>1720</v>
      </c>
      <c r="J137" s="218"/>
      <c r="K137" s="259"/>
    </row>
    <row r="138" spans="2:11" ht="15" customHeight="1">
      <c r="B138" s="257"/>
      <c r="C138" s="218" t="s">
        <v>1721</v>
      </c>
      <c r="D138" s="218"/>
      <c r="E138" s="218"/>
      <c r="F138" s="237" t="s">
        <v>1686</v>
      </c>
      <c r="G138" s="218"/>
      <c r="H138" s="218" t="s">
        <v>1721</v>
      </c>
      <c r="I138" s="218" t="s">
        <v>1720</v>
      </c>
      <c r="J138" s="218"/>
      <c r="K138" s="259"/>
    </row>
    <row r="139" spans="2:11" ht="15" customHeight="1">
      <c r="B139" s="257"/>
      <c r="C139" s="218" t="s">
        <v>40</v>
      </c>
      <c r="D139" s="218"/>
      <c r="E139" s="218"/>
      <c r="F139" s="237" t="s">
        <v>1686</v>
      </c>
      <c r="G139" s="218"/>
      <c r="H139" s="218" t="s">
        <v>1741</v>
      </c>
      <c r="I139" s="218" t="s">
        <v>1720</v>
      </c>
      <c r="J139" s="218"/>
      <c r="K139" s="259"/>
    </row>
    <row r="140" spans="2:11" ht="15" customHeight="1">
      <c r="B140" s="257"/>
      <c r="C140" s="218" t="s">
        <v>1742</v>
      </c>
      <c r="D140" s="218"/>
      <c r="E140" s="218"/>
      <c r="F140" s="237" t="s">
        <v>1686</v>
      </c>
      <c r="G140" s="218"/>
      <c r="H140" s="218" t="s">
        <v>1743</v>
      </c>
      <c r="I140" s="218" t="s">
        <v>1720</v>
      </c>
      <c r="J140" s="218"/>
      <c r="K140" s="259"/>
    </row>
    <row r="141" spans="2:11" ht="15" customHeight="1">
      <c r="B141" s="260"/>
      <c r="C141" s="261"/>
      <c r="D141" s="261"/>
      <c r="E141" s="261"/>
      <c r="F141" s="261"/>
      <c r="G141" s="261"/>
      <c r="H141" s="261"/>
      <c r="I141" s="261"/>
      <c r="J141" s="261"/>
      <c r="K141" s="262"/>
    </row>
    <row r="142" spans="2:11" ht="18.75" customHeight="1">
      <c r="B142" s="214"/>
      <c r="C142" s="214"/>
      <c r="D142" s="214"/>
      <c r="E142" s="214"/>
      <c r="F142" s="249"/>
      <c r="G142" s="214"/>
      <c r="H142" s="214"/>
      <c r="I142" s="214"/>
      <c r="J142" s="214"/>
      <c r="K142" s="214"/>
    </row>
    <row r="143" spans="2:11" ht="18.75" customHeight="1">
      <c r="B143" s="224"/>
      <c r="C143" s="224"/>
      <c r="D143" s="224"/>
      <c r="E143" s="224"/>
      <c r="F143" s="224"/>
      <c r="G143" s="224"/>
      <c r="H143" s="224"/>
      <c r="I143" s="224"/>
      <c r="J143" s="224"/>
      <c r="K143" s="224"/>
    </row>
    <row r="144" spans="2:11" ht="7.5" customHeight="1">
      <c r="B144" s="225"/>
      <c r="C144" s="226"/>
      <c r="D144" s="226"/>
      <c r="E144" s="226"/>
      <c r="F144" s="226"/>
      <c r="G144" s="226"/>
      <c r="H144" s="226"/>
      <c r="I144" s="226"/>
      <c r="J144" s="226"/>
      <c r="K144" s="227"/>
    </row>
    <row r="145" spans="2:11" ht="45" customHeight="1">
      <c r="B145" s="228"/>
      <c r="C145" s="334" t="s">
        <v>1744</v>
      </c>
      <c r="D145" s="334"/>
      <c r="E145" s="334"/>
      <c r="F145" s="334"/>
      <c r="G145" s="334"/>
      <c r="H145" s="334"/>
      <c r="I145" s="334"/>
      <c r="J145" s="334"/>
      <c r="K145" s="229"/>
    </row>
    <row r="146" spans="2:11" ht="17.25" customHeight="1">
      <c r="B146" s="228"/>
      <c r="C146" s="230" t="s">
        <v>1680</v>
      </c>
      <c r="D146" s="230"/>
      <c r="E146" s="230"/>
      <c r="F146" s="230" t="s">
        <v>1681</v>
      </c>
      <c r="G146" s="231"/>
      <c r="H146" s="230" t="s">
        <v>166</v>
      </c>
      <c r="I146" s="230" t="s">
        <v>59</v>
      </c>
      <c r="J146" s="230" t="s">
        <v>1682</v>
      </c>
      <c r="K146" s="229"/>
    </row>
    <row r="147" spans="2:11" ht="17.25" customHeight="1">
      <c r="B147" s="228"/>
      <c r="C147" s="232" t="s">
        <v>1683</v>
      </c>
      <c r="D147" s="232"/>
      <c r="E147" s="232"/>
      <c r="F147" s="233" t="s">
        <v>1684</v>
      </c>
      <c r="G147" s="234"/>
      <c r="H147" s="232"/>
      <c r="I147" s="232"/>
      <c r="J147" s="232" t="s">
        <v>1685</v>
      </c>
      <c r="K147" s="229"/>
    </row>
    <row r="148" spans="2:11" ht="5.25" customHeight="1">
      <c r="B148" s="238"/>
      <c r="C148" s="235"/>
      <c r="D148" s="235"/>
      <c r="E148" s="235"/>
      <c r="F148" s="235"/>
      <c r="G148" s="236"/>
      <c r="H148" s="235"/>
      <c r="I148" s="235"/>
      <c r="J148" s="235"/>
      <c r="K148" s="259"/>
    </row>
    <row r="149" spans="2:11" ht="15" customHeight="1">
      <c r="B149" s="238"/>
      <c r="C149" s="263" t="s">
        <v>1689</v>
      </c>
      <c r="D149" s="218"/>
      <c r="E149" s="218"/>
      <c r="F149" s="264" t="s">
        <v>1686</v>
      </c>
      <c r="G149" s="218"/>
      <c r="H149" s="263" t="s">
        <v>1725</v>
      </c>
      <c r="I149" s="263" t="s">
        <v>1688</v>
      </c>
      <c r="J149" s="263">
        <v>120</v>
      </c>
      <c r="K149" s="259"/>
    </row>
    <row r="150" spans="2:11" ht="15" customHeight="1">
      <c r="B150" s="238"/>
      <c r="C150" s="263" t="s">
        <v>1734</v>
      </c>
      <c r="D150" s="218"/>
      <c r="E150" s="218"/>
      <c r="F150" s="264" t="s">
        <v>1686</v>
      </c>
      <c r="G150" s="218"/>
      <c r="H150" s="263" t="s">
        <v>1745</v>
      </c>
      <c r="I150" s="263" t="s">
        <v>1688</v>
      </c>
      <c r="J150" s="263" t="s">
        <v>1736</v>
      </c>
      <c r="K150" s="259"/>
    </row>
    <row r="151" spans="2:11" ht="15" customHeight="1">
      <c r="B151" s="238"/>
      <c r="C151" s="263" t="s">
        <v>1635</v>
      </c>
      <c r="D151" s="218"/>
      <c r="E151" s="218"/>
      <c r="F151" s="264" t="s">
        <v>1686</v>
      </c>
      <c r="G151" s="218"/>
      <c r="H151" s="263" t="s">
        <v>1746</v>
      </c>
      <c r="I151" s="263" t="s">
        <v>1688</v>
      </c>
      <c r="J151" s="263" t="s">
        <v>1736</v>
      </c>
      <c r="K151" s="259"/>
    </row>
    <row r="152" spans="2:11" ht="15" customHeight="1">
      <c r="B152" s="238"/>
      <c r="C152" s="263" t="s">
        <v>1691</v>
      </c>
      <c r="D152" s="218"/>
      <c r="E152" s="218"/>
      <c r="F152" s="264" t="s">
        <v>1692</v>
      </c>
      <c r="G152" s="218"/>
      <c r="H152" s="263" t="s">
        <v>1725</v>
      </c>
      <c r="I152" s="263" t="s">
        <v>1688</v>
      </c>
      <c r="J152" s="263">
        <v>50</v>
      </c>
      <c r="K152" s="259"/>
    </row>
    <row r="153" spans="2:11" ht="15" customHeight="1">
      <c r="B153" s="238"/>
      <c r="C153" s="263" t="s">
        <v>1694</v>
      </c>
      <c r="D153" s="218"/>
      <c r="E153" s="218"/>
      <c r="F153" s="264" t="s">
        <v>1686</v>
      </c>
      <c r="G153" s="218"/>
      <c r="H153" s="263" t="s">
        <v>1725</v>
      </c>
      <c r="I153" s="263" t="s">
        <v>1696</v>
      </c>
      <c r="J153" s="263"/>
      <c r="K153" s="259"/>
    </row>
    <row r="154" spans="2:11" ht="15" customHeight="1">
      <c r="B154" s="238"/>
      <c r="C154" s="263" t="s">
        <v>1705</v>
      </c>
      <c r="D154" s="218"/>
      <c r="E154" s="218"/>
      <c r="F154" s="264" t="s">
        <v>1692</v>
      </c>
      <c r="G154" s="218"/>
      <c r="H154" s="263" t="s">
        <v>1725</v>
      </c>
      <c r="I154" s="263" t="s">
        <v>1688</v>
      </c>
      <c r="J154" s="263">
        <v>50</v>
      </c>
      <c r="K154" s="259"/>
    </row>
    <row r="155" spans="2:11" ht="15" customHeight="1">
      <c r="B155" s="238"/>
      <c r="C155" s="263" t="s">
        <v>1713</v>
      </c>
      <c r="D155" s="218"/>
      <c r="E155" s="218"/>
      <c r="F155" s="264" t="s">
        <v>1692</v>
      </c>
      <c r="G155" s="218"/>
      <c r="H155" s="263" t="s">
        <v>1725</v>
      </c>
      <c r="I155" s="263" t="s">
        <v>1688</v>
      </c>
      <c r="J155" s="263">
        <v>50</v>
      </c>
      <c r="K155" s="259"/>
    </row>
    <row r="156" spans="2:11" ht="15" customHeight="1">
      <c r="B156" s="238"/>
      <c r="C156" s="263" t="s">
        <v>1711</v>
      </c>
      <c r="D156" s="218"/>
      <c r="E156" s="218"/>
      <c r="F156" s="264" t="s">
        <v>1692</v>
      </c>
      <c r="G156" s="218"/>
      <c r="H156" s="263" t="s">
        <v>1725</v>
      </c>
      <c r="I156" s="263" t="s">
        <v>1688</v>
      </c>
      <c r="J156" s="263">
        <v>50</v>
      </c>
      <c r="K156" s="259"/>
    </row>
    <row r="157" spans="2:11" ht="15" customHeight="1">
      <c r="B157" s="238"/>
      <c r="C157" s="263" t="s">
        <v>117</v>
      </c>
      <c r="D157" s="218"/>
      <c r="E157" s="218"/>
      <c r="F157" s="264" t="s">
        <v>1686</v>
      </c>
      <c r="G157" s="218"/>
      <c r="H157" s="263" t="s">
        <v>1747</v>
      </c>
      <c r="I157" s="263" t="s">
        <v>1688</v>
      </c>
      <c r="J157" s="263" t="s">
        <v>1748</v>
      </c>
      <c r="K157" s="259"/>
    </row>
    <row r="158" spans="2:11" ht="15" customHeight="1">
      <c r="B158" s="238"/>
      <c r="C158" s="263" t="s">
        <v>1749</v>
      </c>
      <c r="D158" s="218"/>
      <c r="E158" s="218"/>
      <c r="F158" s="264" t="s">
        <v>1686</v>
      </c>
      <c r="G158" s="218"/>
      <c r="H158" s="263" t="s">
        <v>1750</v>
      </c>
      <c r="I158" s="263" t="s">
        <v>1720</v>
      </c>
      <c r="J158" s="263"/>
      <c r="K158" s="259"/>
    </row>
    <row r="159" spans="2:11" ht="15" customHeight="1">
      <c r="B159" s="265"/>
      <c r="C159" s="247"/>
      <c r="D159" s="247"/>
      <c r="E159" s="247"/>
      <c r="F159" s="247"/>
      <c r="G159" s="247"/>
      <c r="H159" s="247"/>
      <c r="I159" s="247"/>
      <c r="J159" s="247"/>
      <c r="K159" s="266"/>
    </row>
    <row r="160" spans="2:11" ht="18.75" customHeight="1">
      <c r="B160" s="214"/>
      <c r="C160" s="218"/>
      <c r="D160" s="218"/>
      <c r="E160" s="218"/>
      <c r="F160" s="237"/>
      <c r="G160" s="218"/>
      <c r="H160" s="218"/>
      <c r="I160" s="218"/>
      <c r="J160" s="218"/>
      <c r="K160" s="214"/>
    </row>
    <row r="161" spans="2:11" ht="18.75" customHeight="1"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</row>
    <row r="162" spans="2:11" ht="7.5" customHeight="1">
      <c r="B162" s="206"/>
      <c r="C162" s="207"/>
      <c r="D162" s="207"/>
      <c r="E162" s="207"/>
      <c r="F162" s="207"/>
      <c r="G162" s="207"/>
      <c r="H162" s="207"/>
      <c r="I162" s="207"/>
      <c r="J162" s="207"/>
      <c r="K162" s="208"/>
    </row>
    <row r="163" spans="2:11" ht="45" customHeight="1">
      <c r="B163" s="209"/>
      <c r="C163" s="330" t="s">
        <v>1751</v>
      </c>
      <c r="D163" s="330"/>
      <c r="E163" s="330"/>
      <c r="F163" s="330"/>
      <c r="G163" s="330"/>
      <c r="H163" s="330"/>
      <c r="I163" s="330"/>
      <c r="J163" s="330"/>
      <c r="K163" s="210"/>
    </row>
    <row r="164" spans="2:11" ht="17.25" customHeight="1">
      <c r="B164" s="209"/>
      <c r="C164" s="230" t="s">
        <v>1680</v>
      </c>
      <c r="D164" s="230"/>
      <c r="E164" s="230"/>
      <c r="F164" s="230" t="s">
        <v>1681</v>
      </c>
      <c r="G164" s="267"/>
      <c r="H164" s="268" t="s">
        <v>166</v>
      </c>
      <c r="I164" s="268" t="s">
        <v>59</v>
      </c>
      <c r="J164" s="230" t="s">
        <v>1682</v>
      </c>
      <c r="K164" s="210"/>
    </row>
    <row r="165" spans="2:11" ht="17.25" customHeight="1">
      <c r="B165" s="211"/>
      <c r="C165" s="232" t="s">
        <v>1683</v>
      </c>
      <c r="D165" s="232"/>
      <c r="E165" s="232"/>
      <c r="F165" s="233" t="s">
        <v>1684</v>
      </c>
      <c r="G165" s="269"/>
      <c r="H165" s="270"/>
      <c r="I165" s="270"/>
      <c r="J165" s="232" t="s">
        <v>1685</v>
      </c>
      <c r="K165" s="212"/>
    </row>
    <row r="166" spans="2:11" ht="5.25" customHeight="1">
      <c r="B166" s="238"/>
      <c r="C166" s="235"/>
      <c r="D166" s="235"/>
      <c r="E166" s="235"/>
      <c r="F166" s="235"/>
      <c r="G166" s="236"/>
      <c r="H166" s="235"/>
      <c r="I166" s="235"/>
      <c r="J166" s="235"/>
      <c r="K166" s="259"/>
    </row>
    <row r="167" spans="2:11" ht="15" customHeight="1">
      <c r="B167" s="238"/>
      <c r="C167" s="218" t="s">
        <v>1689</v>
      </c>
      <c r="D167" s="218"/>
      <c r="E167" s="218"/>
      <c r="F167" s="237" t="s">
        <v>1686</v>
      </c>
      <c r="G167" s="218"/>
      <c r="H167" s="218" t="s">
        <v>1725</v>
      </c>
      <c r="I167" s="218" t="s">
        <v>1688</v>
      </c>
      <c r="J167" s="218">
        <v>120</v>
      </c>
      <c r="K167" s="259"/>
    </row>
    <row r="168" spans="2:11" ht="15" customHeight="1">
      <c r="B168" s="238"/>
      <c r="C168" s="218" t="s">
        <v>1734</v>
      </c>
      <c r="D168" s="218"/>
      <c r="E168" s="218"/>
      <c r="F168" s="237" t="s">
        <v>1686</v>
      </c>
      <c r="G168" s="218"/>
      <c r="H168" s="218" t="s">
        <v>1735</v>
      </c>
      <c r="I168" s="218" t="s">
        <v>1688</v>
      </c>
      <c r="J168" s="218" t="s">
        <v>1736</v>
      </c>
      <c r="K168" s="259"/>
    </row>
    <row r="169" spans="2:11" ht="15" customHeight="1">
      <c r="B169" s="238"/>
      <c r="C169" s="218" t="s">
        <v>1635</v>
      </c>
      <c r="D169" s="218"/>
      <c r="E169" s="218"/>
      <c r="F169" s="237" t="s">
        <v>1686</v>
      </c>
      <c r="G169" s="218"/>
      <c r="H169" s="218" t="s">
        <v>1752</v>
      </c>
      <c r="I169" s="218" t="s">
        <v>1688</v>
      </c>
      <c r="J169" s="218" t="s">
        <v>1736</v>
      </c>
      <c r="K169" s="259"/>
    </row>
    <row r="170" spans="2:11" ht="15" customHeight="1">
      <c r="B170" s="238"/>
      <c r="C170" s="218" t="s">
        <v>1691</v>
      </c>
      <c r="D170" s="218"/>
      <c r="E170" s="218"/>
      <c r="F170" s="237" t="s">
        <v>1692</v>
      </c>
      <c r="G170" s="218"/>
      <c r="H170" s="218" t="s">
        <v>1752</v>
      </c>
      <c r="I170" s="218" t="s">
        <v>1688</v>
      </c>
      <c r="J170" s="218">
        <v>50</v>
      </c>
      <c r="K170" s="259"/>
    </row>
    <row r="171" spans="2:11" ht="15" customHeight="1">
      <c r="B171" s="238"/>
      <c r="C171" s="218" t="s">
        <v>1694</v>
      </c>
      <c r="D171" s="218"/>
      <c r="E171" s="218"/>
      <c r="F171" s="237" t="s">
        <v>1686</v>
      </c>
      <c r="G171" s="218"/>
      <c r="H171" s="218" t="s">
        <v>1752</v>
      </c>
      <c r="I171" s="218" t="s">
        <v>1696</v>
      </c>
      <c r="J171" s="218"/>
      <c r="K171" s="259"/>
    </row>
    <row r="172" spans="2:11" ht="15" customHeight="1">
      <c r="B172" s="238"/>
      <c r="C172" s="218" t="s">
        <v>1705</v>
      </c>
      <c r="D172" s="218"/>
      <c r="E172" s="218"/>
      <c r="F172" s="237" t="s">
        <v>1692</v>
      </c>
      <c r="G172" s="218"/>
      <c r="H172" s="218" t="s">
        <v>1752</v>
      </c>
      <c r="I172" s="218" t="s">
        <v>1688</v>
      </c>
      <c r="J172" s="218">
        <v>50</v>
      </c>
      <c r="K172" s="259"/>
    </row>
    <row r="173" spans="2:11" ht="15" customHeight="1">
      <c r="B173" s="238"/>
      <c r="C173" s="218" t="s">
        <v>1713</v>
      </c>
      <c r="D173" s="218"/>
      <c r="E173" s="218"/>
      <c r="F173" s="237" t="s">
        <v>1692</v>
      </c>
      <c r="G173" s="218"/>
      <c r="H173" s="218" t="s">
        <v>1752</v>
      </c>
      <c r="I173" s="218" t="s">
        <v>1688</v>
      </c>
      <c r="J173" s="218">
        <v>50</v>
      </c>
      <c r="K173" s="259"/>
    </row>
    <row r="174" spans="2:11" ht="15" customHeight="1">
      <c r="B174" s="238"/>
      <c r="C174" s="218" t="s">
        <v>1711</v>
      </c>
      <c r="D174" s="218"/>
      <c r="E174" s="218"/>
      <c r="F174" s="237" t="s">
        <v>1692</v>
      </c>
      <c r="G174" s="218"/>
      <c r="H174" s="218" t="s">
        <v>1752</v>
      </c>
      <c r="I174" s="218" t="s">
        <v>1688</v>
      </c>
      <c r="J174" s="218">
        <v>50</v>
      </c>
      <c r="K174" s="259"/>
    </row>
    <row r="175" spans="2:11" ht="15" customHeight="1">
      <c r="B175" s="238"/>
      <c r="C175" s="218" t="s">
        <v>165</v>
      </c>
      <c r="D175" s="218"/>
      <c r="E175" s="218"/>
      <c r="F175" s="237" t="s">
        <v>1686</v>
      </c>
      <c r="G175" s="218"/>
      <c r="H175" s="218" t="s">
        <v>1753</v>
      </c>
      <c r="I175" s="218" t="s">
        <v>1754</v>
      </c>
      <c r="J175" s="218"/>
      <c r="K175" s="259"/>
    </row>
    <row r="176" spans="2:11" ht="15" customHeight="1">
      <c r="B176" s="238"/>
      <c r="C176" s="218" t="s">
        <v>59</v>
      </c>
      <c r="D176" s="218"/>
      <c r="E176" s="218"/>
      <c r="F176" s="237" t="s">
        <v>1686</v>
      </c>
      <c r="G176" s="218"/>
      <c r="H176" s="218" t="s">
        <v>1755</v>
      </c>
      <c r="I176" s="218" t="s">
        <v>1756</v>
      </c>
      <c r="J176" s="218">
        <v>1</v>
      </c>
      <c r="K176" s="259"/>
    </row>
    <row r="177" spans="2:11" ht="15" customHeight="1">
      <c r="B177" s="238"/>
      <c r="C177" s="218" t="s">
        <v>55</v>
      </c>
      <c r="D177" s="218"/>
      <c r="E177" s="218"/>
      <c r="F177" s="237" t="s">
        <v>1686</v>
      </c>
      <c r="G177" s="218"/>
      <c r="H177" s="218" t="s">
        <v>1757</v>
      </c>
      <c r="I177" s="218" t="s">
        <v>1688</v>
      </c>
      <c r="J177" s="218">
        <v>20</v>
      </c>
      <c r="K177" s="259"/>
    </row>
    <row r="178" spans="2:11" ht="15" customHeight="1">
      <c r="B178" s="238"/>
      <c r="C178" s="218" t="s">
        <v>166</v>
      </c>
      <c r="D178" s="218"/>
      <c r="E178" s="218"/>
      <c r="F178" s="237" t="s">
        <v>1686</v>
      </c>
      <c r="G178" s="218"/>
      <c r="H178" s="218" t="s">
        <v>1758</v>
      </c>
      <c r="I178" s="218" t="s">
        <v>1688</v>
      </c>
      <c r="J178" s="218">
        <v>255</v>
      </c>
      <c r="K178" s="259"/>
    </row>
    <row r="179" spans="2:11" ht="15" customHeight="1">
      <c r="B179" s="238"/>
      <c r="C179" s="218" t="s">
        <v>167</v>
      </c>
      <c r="D179" s="218"/>
      <c r="E179" s="218"/>
      <c r="F179" s="237" t="s">
        <v>1686</v>
      </c>
      <c r="G179" s="218"/>
      <c r="H179" s="218" t="s">
        <v>1651</v>
      </c>
      <c r="I179" s="218" t="s">
        <v>1688</v>
      </c>
      <c r="J179" s="218">
        <v>10</v>
      </c>
      <c r="K179" s="259"/>
    </row>
    <row r="180" spans="2:11" ht="15" customHeight="1">
      <c r="B180" s="238"/>
      <c r="C180" s="218" t="s">
        <v>168</v>
      </c>
      <c r="D180" s="218"/>
      <c r="E180" s="218"/>
      <c r="F180" s="237" t="s">
        <v>1686</v>
      </c>
      <c r="G180" s="218"/>
      <c r="H180" s="218" t="s">
        <v>1759</v>
      </c>
      <c r="I180" s="218" t="s">
        <v>1720</v>
      </c>
      <c r="J180" s="218"/>
      <c r="K180" s="259"/>
    </row>
    <row r="181" spans="2:11" ht="15" customHeight="1">
      <c r="B181" s="238"/>
      <c r="C181" s="218" t="s">
        <v>1760</v>
      </c>
      <c r="D181" s="218"/>
      <c r="E181" s="218"/>
      <c r="F181" s="237" t="s">
        <v>1686</v>
      </c>
      <c r="G181" s="218"/>
      <c r="H181" s="218" t="s">
        <v>1761</v>
      </c>
      <c r="I181" s="218" t="s">
        <v>1720</v>
      </c>
      <c r="J181" s="218"/>
      <c r="K181" s="259"/>
    </row>
    <row r="182" spans="2:11" ht="15" customHeight="1">
      <c r="B182" s="238"/>
      <c r="C182" s="218" t="s">
        <v>1749</v>
      </c>
      <c r="D182" s="218"/>
      <c r="E182" s="218"/>
      <c r="F182" s="237" t="s">
        <v>1686</v>
      </c>
      <c r="G182" s="218"/>
      <c r="H182" s="218" t="s">
        <v>1762</v>
      </c>
      <c r="I182" s="218" t="s">
        <v>1720</v>
      </c>
      <c r="J182" s="218"/>
      <c r="K182" s="259"/>
    </row>
    <row r="183" spans="2:11" ht="15" customHeight="1">
      <c r="B183" s="238"/>
      <c r="C183" s="218" t="s">
        <v>170</v>
      </c>
      <c r="D183" s="218"/>
      <c r="E183" s="218"/>
      <c r="F183" s="237" t="s">
        <v>1692</v>
      </c>
      <c r="G183" s="218"/>
      <c r="H183" s="218" t="s">
        <v>1763</v>
      </c>
      <c r="I183" s="218" t="s">
        <v>1688</v>
      </c>
      <c r="J183" s="218">
        <v>50</v>
      </c>
      <c r="K183" s="259"/>
    </row>
    <row r="184" spans="2:11" ht="15" customHeight="1">
      <c r="B184" s="238"/>
      <c r="C184" s="218" t="s">
        <v>1764</v>
      </c>
      <c r="D184" s="218"/>
      <c r="E184" s="218"/>
      <c r="F184" s="237" t="s">
        <v>1692</v>
      </c>
      <c r="G184" s="218"/>
      <c r="H184" s="218" t="s">
        <v>1765</v>
      </c>
      <c r="I184" s="218" t="s">
        <v>1766</v>
      </c>
      <c r="J184" s="218"/>
      <c r="K184" s="259"/>
    </row>
    <row r="185" spans="2:11" ht="15" customHeight="1">
      <c r="B185" s="238"/>
      <c r="C185" s="218" t="s">
        <v>1767</v>
      </c>
      <c r="D185" s="218"/>
      <c r="E185" s="218"/>
      <c r="F185" s="237" t="s">
        <v>1692</v>
      </c>
      <c r="G185" s="218"/>
      <c r="H185" s="218" t="s">
        <v>1768</v>
      </c>
      <c r="I185" s="218" t="s">
        <v>1766</v>
      </c>
      <c r="J185" s="218"/>
      <c r="K185" s="259"/>
    </row>
    <row r="186" spans="2:11" ht="15" customHeight="1">
      <c r="B186" s="238"/>
      <c r="C186" s="218" t="s">
        <v>1769</v>
      </c>
      <c r="D186" s="218"/>
      <c r="E186" s="218"/>
      <c r="F186" s="237" t="s">
        <v>1692</v>
      </c>
      <c r="G186" s="218"/>
      <c r="H186" s="218" t="s">
        <v>1770</v>
      </c>
      <c r="I186" s="218" t="s">
        <v>1766</v>
      </c>
      <c r="J186" s="218"/>
      <c r="K186" s="259"/>
    </row>
    <row r="187" spans="2:11" ht="15" customHeight="1">
      <c r="B187" s="238"/>
      <c r="C187" s="271" t="s">
        <v>1771</v>
      </c>
      <c r="D187" s="218"/>
      <c r="E187" s="218"/>
      <c r="F187" s="237" t="s">
        <v>1692</v>
      </c>
      <c r="G187" s="218"/>
      <c r="H187" s="218" t="s">
        <v>1772</v>
      </c>
      <c r="I187" s="218" t="s">
        <v>1773</v>
      </c>
      <c r="J187" s="272" t="s">
        <v>1774</v>
      </c>
      <c r="K187" s="259"/>
    </row>
    <row r="188" spans="2:11" ht="15" customHeight="1">
      <c r="B188" s="238"/>
      <c r="C188" s="223" t="s">
        <v>44</v>
      </c>
      <c r="D188" s="218"/>
      <c r="E188" s="218"/>
      <c r="F188" s="237" t="s">
        <v>1686</v>
      </c>
      <c r="G188" s="218"/>
      <c r="H188" s="214" t="s">
        <v>1775</v>
      </c>
      <c r="I188" s="218" t="s">
        <v>1776</v>
      </c>
      <c r="J188" s="218"/>
      <c r="K188" s="259"/>
    </row>
    <row r="189" spans="2:11" ht="15" customHeight="1">
      <c r="B189" s="238"/>
      <c r="C189" s="223" t="s">
        <v>1777</v>
      </c>
      <c r="D189" s="218"/>
      <c r="E189" s="218"/>
      <c r="F189" s="237" t="s">
        <v>1686</v>
      </c>
      <c r="G189" s="218"/>
      <c r="H189" s="218" t="s">
        <v>1778</v>
      </c>
      <c r="I189" s="218" t="s">
        <v>1720</v>
      </c>
      <c r="J189" s="218"/>
      <c r="K189" s="259"/>
    </row>
    <row r="190" spans="2:11" ht="15" customHeight="1">
      <c r="B190" s="238"/>
      <c r="C190" s="223" t="s">
        <v>1779</v>
      </c>
      <c r="D190" s="218"/>
      <c r="E190" s="218"/>
      <c r="F190" s="237" t="s">
        <v>1686</v>
      </c>
      <c r="G190" s="218"/>
      <c r="H190" s="218" t="s">
        <v>1780</v>
      </c>
      <c r="I190" s="218" t="s">
        <v>1720</v>
      </c>
      <c r="J190" s="218"/>
      <c r="K190" s="259"/>
    </row>
    <row r="191" spans="2:11" ht="15" customHeight="1">
      <c r="B191" s="238"/>
      <c r="C191" s="223" t="s">
        <v>1781</v>
      </c>
      <c r="D191" s="218"/>
      <c r="E191" s="218"/>
      <c r="F191" s="237" t="s">
        <v>1692</v>
      </c>
      <c r="G191" s="218"/>
      <c r="H191" s="218" t="s">
        <v>1782</v>
      </c>
      <c r="I191" s="218" t="s">
        <v>1720</v>
      </c>
      <c r="J191" s="218"/>
      <c r="K191" s="259"/>
    </row>
    <row r="192" spans="2:11" ht="15" customHeight="1">
      <c r="B192" s="265"/>
      <c r="C192" s="273"/>
      <c r="D192" s="247"/>
      <c r="E192" s="247"/>
      <c r="F192" s="247"/>
      <c r="G192" s="247"/>
      <c r="H192" s="247"/>
      <c r="I192" s="247"/>
      <c r="J192" s="247"/>
      <c r="K192" s="266"/>
    </row>
    <row r="193" spans="2:11" ht="18.75" customHeight="1">
      <c r="B193" s="214"/>
      <c r="C193" s="218"/>
      <c r="D193" s="218"/>
      <c r="E193" s="218"/>
      <c r="F193" s="237"/>
      <c r="G193" s="218"/>
      <c r="H193" s="218"/>
      <c r="I193" s="218"/>
      <c r="J193" s="218"/>
      <c r="K193" s="214"/>
    </row>
    <row r="194" spans="2:11" ht="18.75" customHeight="1">
      <c r="B194" s="214"/>
      <c r="C194" s="218"/>
      <c r="D194" s="218"/>
      <c r="E194" s="218"/>
      <c r="F194" s="237"/>
      <c r="G194" s="218"/>
      <c r="H194" s="218"/>
      <c r="I194" s="218"/>
      <c r="J194" s="218"/>
      <c r="K194" s="214"/>
    </row>
    <row r="195" spans="2:11" ht="18.75" customHeight="1">
      <c r="B195" s="224"/>
      <c r="C195" s="224"/>
      <c r="D195" s="224"/>
      <c r="E195" s="224"/>
      <c r="F195" s="224"/>
      <c r="G195" s="224"/>
      <c r="H195" s="224"/>
      <c r="I195" s="224"/>
      <c r="J195" s="224"/>
      <c r="K195" s="224"/>
    </row>
    <row r="196" spans="2:11">
      <c r="B196" s="206"/>
      <c r="C196" s="207"/>
      <c r="D196" s="207"/>
      <c r="E196" s="207"/>
      <c r="F196" s="207"/>
      <c r="G196" s="207"/>
      <c r="H196" s="207"/>
      <c r="I196" s="207"/>
      <c r="J196" s="207"/>
      <c r="K196" s="208"/>
    </row>
    <row r="197" spans="2:11" ht="21">
      <c r="B197" s="209"/>
      <c r="C197" s="330" t="s">
        <v>1783</v>
      </c>
      <c r="D197" s="330"/>
      <c r="E197" s="330"/>
      <c r="F197" s="330"/>
      <c r="G197" s="330"/>
      <c r="H197" s="330"/>
      <c r="I197" s="330"/>
      <c r="J197" s="330"/>
      <c r="K197" s="210"/>
    </row>
    <row r="198" spans="2:11" ht="25.5" customHeight="1">
      <c r="B198" s="209"/>
      <c r="C198" s="274" t="s">
        <v>1784</v>
      </c>
      <c r="D198" s="274"/>
      <c r="E198" s="274"/>
      <c r="F198" s="274" t="s">
        <v>1785</v>
      </c>
      <c r="G198" s="275"/>
      <c r="H198" s="335" t="s">
        <v>1786</v>
      </c>
      <c r="I198" s="335"/>
      <c r="J198" s="335"/>
      <c r="K198" s="210"/>
    </row>
    <row r="199" spans="2:11" ht="5.25" customHeight="1">
      <c r="B199" s="238"/>
      <c r="C199" s="235"/>
      <c r="D199" s="235"/>
      <c r="E199" s="235"/>
      <c r="F199" s="235"/>
      <c r="G199" s="218"/>
      <c r="H199" s="235"/>
      <c r="I199" s="235"/>
      <c r="J199" s="235"/>
      <c r="K199" s="259"/>
    </row>
    <row r="200" spans="2:11" ht="15" customHeight="1">
      <c r="B200" s="238"/>
      <c r="C200" s="218" t="s">
        <v>1776</v>
      </c>
      <c r="D200" s="218"/>
      <c r="E200" s="218"/>
      <c r="F200" s="237" t="s">
        <v>45</v>
      </c>
      <c r="G200" s="218"/>
      <c r="H200" s="332" t="s">
        <v>1787</v>
      </c>
      <c r="I200" s="332"/>
      <c r="J200" s="332"/>
      <c r="K200" s="259"/>
    </row>
    <row r="201" spans="2:11" ht="15" customHeight="1">
      <c r="B201" s="238"/>
      <c r="C201" s="244"/>
      <c r="D201" s="218"/>
      <c r="E201" s="218"/>
      <c r="F201" s="237" t="s">
        <v>46</v>
      </c>
      <c r="G201" s="218"/>
      <c r="H201" s="332" t="s">
        <v>1788</v>
      </c>
      <c r="I201" s="332"/>
      <c r="J201" s="332"/>
      <c r="K201" s="259"/>
    </row>
    <row r="202" spans="2:11" ht="15" customHeight="1">
      <c r="B202" s="238"/>
      <c r="C202" s="244"/>
      <c r="D202" s="218"/>
      <c r="E202" s="218"/>
      <c r="F202" s="237" t="s">
        <v>49</v>
      </c>
      <c r="G202" s="218"/>
      <c r="H202" s="332" t="s">
        <v>1789</v>
      </c>
      <c r="I202" s="332"/>
      <c r="J202" s="332"/>
      <c r="K202" s="259"/>
    </row>
    <row r="203" spans="2:11" ht="15" customHeight="1">
      <c r="B203" s="238"/>
      <c r="C203" s="218"/>
      <c r="D203" s="218"/>
      <c r="E203" s="218"/>
      <c r="F203" s="237" t="s">
        <v>47</v>
      </c>
      <c r="G203" s="218"/>
      <c r="H203" s="332" t="s">
        <v>1790</v>
      </c>
      <c r="I203" s="332"/>
      <c r="J203" s="332"/>
      <c r="K203" s="259"/>
    </row>
    <row r="204" spans="2:11" ht="15" customHeight="1">
      <c r="B204" s="238"/>
      <c r="C204" s="218"/>
      <c r="D204" s="218"/>
      <c r="E204" s="218"/>
      <c r="F204" s="237" t="s">
        <v>48</v>
      </c>
      <c r="G204" s="218"/>
      <c r="H204" s="332" t="s">
        <v>1791</v>
      </c>
      <c r="I204" s="332"/>
      <c r="J204" s="332"/>
      <c r="K204" s="259"/>
    </row>
    <row r="205" spans="2:11" ht="15" customHeight="1">
      <c r="B205" s="238"/>
      <c r="C205" s="218"/>
      <c r="D205" s="218"/>
      <c r="E205" s="218"/>
      <c r="F205" s="237"/>
      <c r="G205" s="218"/>
      <c r="H205" s="218"/>
      <c r="I205" s="218"/>
      <c r="J205" s="218"/>
      <c r="K205" s="259"/>
    </row>
    <row r="206" spans="2:11" ht="15" customHeight="1">
      <c r="B206" s="238"/>
      <c r="C206" s="218" t="s">
        <v>1732</v>
      </c>
      <c r="D206" s="218"/>
      <c r="E206" s="218"/>
      <c r="F206" s="237" t="s">
        <v>81</v>
      </c>
      <c r="G206" s="218"/>
      <c r="H206" s="332" t="s">
        <v>1792</v>
      </c>
      <c r="I206" s="332"/>
      <c r="J206" s="332"/>
      <c r="K206" s="259"/>
    </row>
    <row r="207" spans="2:11" ht="15" customHeight="1">
      <c r="B207" s="238"/>
      <c r="C207" s="244"/>
      <c r="D207" s="218"/>
      <c r="E207" s="218"/>
      <c r="F207" s="237" t="s">
        <v>1629</v>
      </c>
      <c r="G207" s="218"/>
      <c r="H207" s="332" t="s">
        <v>1630</v>
      </c>
      <c r="I207" s="332"/>
      <c r="J207" s="332"/>
      <c r="K207" s="259"/>
    </row>
    <row r="208" spans="2:11" ht="15" customHeight="1">
      <c r="B208" s="238"/>
      <c r="C208" s="218"/>
      <c r="D208" s="218"/>
      <c r="E208" s="218"/>
      <c r="F208" s="237" t="s">
        <v>1627</v>
      </c>
      <c r="G208" s="218"/>
      <c r="H208" s="332" t="s">
        <v>1793</v>
      </c>
      <c r="I208" s="332"/>
      <c r="J208" s="332"/>
      <c r="K208" s="259"/>
    </row>
    <row r="209" spans="2:11" ht="15" customHeight="1">
      <c r="B209" s="276"/>
      <c r="C209" s="244"/>
      <c r="D209" s="244"/>
      <c r="E209" s="244"/>
      <c r="F209" s="237" t="s">
        <v>1631</v>
      </c>
      <c r="G209" s="223"/>
      <c r="H209" s="336" t="s">
        <v>1632</v>
      </c>
      <c r="I209" s="336"/>
      <c r="J209" s="336"/>
      <c r="K209" s="277"/>
    </row>
    <row r="210" spans="2:11" ht="15" customHeight="1">
      <c r="B210" s="276"/>
      <c r="C210" s="244"/>
      <c r="D210" s="244"/>
      <c r="E210" s="244"/>
      <c r="F210" s="237" t="s">
        <v>1633</v>
      </c>
      <c r="G210" s="223"/>
      <c r="H210" s="336" t="s">
        <v>1794</v>
      </c>
      <c r="I210" s="336"/>
      <c r="J210" s="336"/>
      <c r="K210" s="277"/>
    </row>
    <row r="211" spans="2:11" ht="15" customHeight="1">
      <c r="B211" s="276"/>
      <c r="C211" s="244"/>
      <c r="D211" s="244"/>
      <c r="E211" s="244"/>
      <c r="F211" s="278"/>
      <c r="G211" s="223"/>
      <c r="H211" s="279"/>
      <c r="I211" s="279"/>
      <c r="J211" s="279"/>
      <c r="K211" s="277"/>
    </row>
    <row r="212" spans="2:11" ht="15" customHeight="1">
      <c r="B212" s="276"/>
      <c r="C212" s="218" t="s">
        <v>1756</v>
      </c>
      <c r="D212" s="244"/>
      <c r="E212" s="244"/>
      <c r="F212" s="237">
        <v>1</v>
      </c>
      <c r="G212" s="223"/>
      <c r="H212" s="336" t="s">
        <v>1795</v>
      </c>
      <c r="I212" s="336"/>
      <c r="J212" s="336"/>
      <c r="K212" s="277"/>
    </row>
    <row r="213" spans="2:11" ht="15" customHeight="1">
      <c r="B213" s="276"/>
      <c r="C213" s="244"/>
      <c r="D213" s="244"/>
      <c r="E213" s="244"/>
      <c r="F213" s="237">
        <v>2</v>
      </c>
      <c r="G213" s="223"/>
      <c r="H213" s="336" t="s">
        <v>1796</v>
      </c>
      <c r="I213" s="336"/>
      <c r="J213" s="336"/>
      <c r="K213" s="277"/>
    </row>
    <row r="214" spans="2:11" ht="15" customHeight="1">
      <c r="B214" s="276"/>
      <c r="C214" s="244"/>
      <c r="D214" s="244"/>
      <c r="E214" s="244"/>
      <c r="F214" s="237">
        <v>3</v>
      </c>
      <c r="G214" s="223"/>
      <c r="H214" s="336" t="s">
        <v>1797</v>
      </c>
      <c r="I214" s="336"/>
      <c r="J214" s="336"/>
      <c r="K214" s="277"/>
    </row>
    <row r="215" spans="2:11" ht="15" customHeight="1">
      <c r="B215" s="276"/>
      <c r="C215" s="244"/>
      <c r="D215" s="244"/>
      <c r="E215" s="244"/>
      <c r="F215" s="237">
        <v>4</v>
      </c>
      <c r="G215" s="223"/>
      <c r="H215" s="336" t="s">
        <v>1798</v>
      </c>
      <c r="I215" s="336"/>
      <c r="J215" s="336"/>
      <c r="K215" s="277"/>
    </row>
    <row r="216" spans="2:11" ht="12.75" customHeight="1">
      <c r="B216" s="280"/>
      <c r="C216" s="281"/>
      <c r="D216" s="281"/>
      <c r="E216" s="281"/>
      <c r="F216" s="281"/>
      <c r="G216" s="281"/>
      <c r="H216" s="281"/>
      <c r="I216" s="281"/>
      <c r="J216" s="281"/>
      <c r="K216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6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108</v>
      </c>
      <c r="G1" s="324" t="s">
        <v>109</v>
      </c>
      <c r="H1" s="324"/>
      <c r="I1" s="99"/>
      <c r="J1" s="98" t="s">
        <v>110</v>
      </c>
      <c r="K1" s="97" t="s">
        <v>111</v>
      </c>
      <c r="L1" s="98" t="s">
        <v>112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3" t="s">
        <v>8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20" t="s">
        <v>82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>
      <c r="B4" s="24"/>
      <c r="C4" s="25"/>
      <c r="D4" s="26" t="s">
        <v>113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25" t="str">
        <f>'Rekapitulace stavby'!K6</f>
        <v>Stavební úpravy v budově Základní školy v Olšanech spojené s nástavbou 3.NP vč. nové střešní konstrukce a s přístavbou..</v>
      </c>
      <c r="F7" s="326"/>
      <c r="G7" s="326"/>
      <c r="H7" s="326"/>
      <c r="I7" s="101"/>
      <c r="J7" s="25"/>
      <c r="K7" s="27"/>
    </row>
    <row r="8" spans="1:70" s="1" customFormat="1" ht="15">
      <c r="B8" s="37"/>
      <c r="C8" s="38"/>
      <c r="D8" s="33" t="s">
        <v>114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7" t="s">
        <v>115</v>
      </c>
      <c r="F9" s="328"/>
      <c r="G9" s="328"/>
      <c r="H9" s="328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33</v>
      </c>
      <c r="G12" s="38"/>
      <c r="H12" s="38"/>
      <c r="I12" s="103" t="s">
        <v>27</v>
      </c>
      <c r="J12" s="104" t="str">
        <f>'Rekapitulace stavby'!AN8</f>
        <v>4.6.2018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03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34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03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03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03" t="s">
        <v>34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16" t="s">
        <v>5</v>
      </c>
      <c r="F24" s="316"/>
      <c r="G24" s="316"/>
      <c r="H24" s="316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ROUND(J119,2)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ROUND(SUM(BE119:BE266), 2)</f>
        <v>0</v>
      </c>
      <c r="G30" s="38"/>
      <c r="H30" s="38"/>
      <c r="I30" s="115">
        <v>0.21</v>
      </c>
      <c r="J30" s="114">
        <f>ROUND(ROUND((SUM(BE119:BE266)),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ROUND(SUM(BF119:BF266), 2)</f>
        <v>0</v>
      </c>
      <c r="G31" s="38"/>
      <c r="H31" s="38"/>
      <c r="I31" s="115">
        <v>0.15</v>
      </c>
      <c r="J31" s="114">
        <f>ROUND(ROUND((SUM(BF119:BF266)),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ROUND(SUM(BG119:BG266),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ROUND(SUM(BH119:BH266),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ROUND(SUM(BI119:BI266),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116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25" t="str">
        <f>E7</f>
        <v>Stavební úpravy v budově Základní školy v Olšanech spojené s nástavbou 3.NP vč. nové střešní konstrukce a s přístavbou..</v>
      </c>
      <c r="F45" s="326"/>
      <c r="G45" s="326"/>
      <c r="H45" s="326"/>
      <c r="I45" s="102"/>
      <c r="J45" s="38"/>
      <c r="K45" s="41"/>
    </row>
    <row r="46" spans="2:11" s="1" customFormat="1" ht="14.45" customHeight="1">
      <c r="B46" s="37"/>
      <c r="C46" s="33" t="s">
        <v>114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7" t="str">
        <f>E9</f>
        <v>G01 - Zařízení silnoproudé elektrotechniky včetně hromosvodů 1PP</v>
      </c>
      <c r="F47" s="328"/>
      <c r="G47" s="328"/>
      <c r="H47" s="32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03" t="s">
        <v>27</v>
      </c>
      <c r="J49" s="104" t="str">
        <f>IF(J12="","",J12)</f>
        <v>4.6.2018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03" t="s">
        <v>37</v>
      </c>
      <c r="J51" s="316" t="str">
        <f>E21</f>
        <v xml:space="preserve"> 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02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117</v>
      </c>
      <c r="D54" s="116"/>
      <c r="E54" s="116"/>
      <c r="F54" s="116"/>
      <c r="G54" s="116"/>
      <c r="H54" s="116"/>
      <c r="I54" s="127"/>
      <c r="J54" s="128" t="s">
        <v>118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119</v>
      </c>
      <c r="D56" s="38"/>
      <c r="E56" s="38"/>
      <c r="F56" s="38"/>
      <c r="G56" s="38"/>
      <c r="H56" s="38"/>
      <c r="I56" s="102"/>
      <c r="J56" s="112">
        <f>J119</f>
        <v>0</v>
      </c>
      <c r="K56" s="41"/>
      <c r="AU56" s="20" t="s">
        <v>120</v>
      </c>
    </row>
    <row r="57" spans="2:47" s="7" customFormat="1" ht="24.95" customHeight="1">
      <c r="B57" s="131"/>
      <c r="C57" s="132"/>
      <c r="D57" s="133" t="s">
        <v>121</v>
      </c>
      <c r="E57" s="134"/>
      <c r="F57" s="134"/>
      <c r="G57" s="134"/>
      <c r="H57" s="134"/>
      <c r="I57" s="135"/>
      <c r="J57" s="136">
        <f>J120</f>
        <v>0</v>
      </c>
      <c r="K57" s="137"/>
    </row>
    <row r="58" spans="2:47" s="8" customFormat="1" ht="19.899999999999999" customHeight="1">
      <c r="B58" s="138"/>
      <c r="C58" s="139"/>
      <c r="D58" s="140" t="s">
        <v>122</v>
      </c>
      <c r="E58" s="141"/>
      <c r="F58" s="141"/>
      <c r="G58" s="141"/>
      <c r="H58" s="141"/>
      <c r="I58" s="142"/>
      <c r="J58" s="143">
        <f>J121</f>
        <v>0</v>
      </c>
      <c r="K58" s="144"/>
    </row>
    <row r="59" spans="2:47" s="8" customFormat="1" ht="19.899999999999999" customHeight="1">
      <c r="B59" s="138"/>
      <c r="C59" s="139"/>
      <c r="D59" s="140" t="s">
        <v>123</v>
      </c>
      <c r="E59" s="141"/>
      <c r="F59" s="141"/>
      <c r="G59" s="141"/>
      <c r="H59" s="141"/>
      <c r="I59" s="142"/>
      <c r="J59" s="143">
        <f>J124</f>
        <v>0</v>
      </c>
      <c r="K59" s="144"/>
    </row>
    <row r="60" spans="2:47" s="8" customFormat="1" ht="19.899999999999999" customHeight="1">
      <c r="B60" s="138"/>
      <c r="C60" s="139"/>
      <c r="D60" s="140" t="s">
        <v>124</v>
      </c>
      <c r="E60" s="141"/>
      <c r="F60" s="141"/>
      <c r="G60" s="141"/>
      <c r="H60" s="141"/>
      <c r="I60" s="142"/>
      <c r="J60" s="143">
        <f>J129</f>
        <v>0</v>
      </c>
      <c r="K60" s="144"/>
    </row>
    <row r="61" spans="2:47" s="8" customFormat="1" ht="19.899999999999999" customHeight="1">
      <c r="B61" s="138"/>
      <c r="C61" s="139"/>
      <c r="D61" s="140" t="s">
        <v>125</v>
      </c>
      <c r="E61" s="141"/>
      <c r="F61" s="141"/>
      <c r="G61" s="141"/>
      <c r="H61" s="141"/>
      <c r="I61" s="142"/>
      <c r="J61" s="143">
        <f>J134</f>
        <v>0</v>
      </c>
      <c r="K61" s="144"/>
    </row>
    <row r="62" spans="2:47" s="8" customFormat="1" ht="19.899999999999999" customHeight="1">
      <c r="B62" s="138"/>
      <c r="C62" s="139"/>
      <c r="D62" s="140" t="s">
        <v>126</v>
      </c>
      <c r="E62" s="141"/>
      <c r="F62" s="141"/>
      <c r="G62" s="141"/>
      <c r="H62" s="141"/>
      <c r="I62" s="142"/>
      <c r="J62" s="143">
        <f>J138</f>
        <v>0</v>
      </c>
      <c r="K62" s="144"/>
    </row>
    <row r="63" spans="2:47" s="8" customFormat="1" ht="19.899999999999999" customHeight="1">
      <c r="B63" s="138"/>
      <c r="C63" s="139"/>
      <c r="D63" s="140" t="s">
        <v>127</v>
      </c>
      <c r="E63" s="141"/>
      <c r="F63" s="141"/>
      <c r="G63" s="141"/>
      <c r="H63" s="141"/>
      <c r="I63" s="142"/>
      <c r="J63" s="143">
        <f>J142</f>
        <v>0</v>
      </c>
      <c r="K63" s="144"/>
    </row>
    <row r="64" spans="2:47" s="8" customFormat="1" ht="19.899999999999999" customHeight="1">
      <c r="B64" s="138"/>
      <c r="C64" s="139"/>
      <c r="D64" s="140" t="s">
        <v>128</v>
      </c>
      <c r="E64" s="141"/>
      <c r="F64" s="141"/>
      <c r="G64" s="141"/>
      <c r="H64" s="141"/>
      <c r="I64" s="142"/>
      <c r="J64" s="143">
        <f>J146</f>
        <v>0</v>
      </c>
      <c r="K64" s="144"/>
    </row>
    <row r="65" spans="2:11" s="8" customFormat="1" ht="19.899999999999999" customHeight="1">
      <c r="B65" s="138"/>
      <c r="C65" s="139"/>
      <c r="D65" s="140" t="s">
        <v>129</v>
      </c>
      <c r="E65" s="141"/>
      <c r="F65" s="141"/>
      <c r="G65" s="141"/>
      <c r="H65" s="141"/>
      <c r="I65" s="142"/>
      <c r="J65" s="143">
        <f>J150</f>
        <v>0</v>
      </c>
      <c r="K65" s="144"/>
    </row>
    <row r="66" spans="2:11" s="8" customFormat="1" ht="19.899999999999999" customHeight="1">
      <c r="B66" s="138"/>
      <c r="C66" s="139"/>
      <c r="D66" s="140" t="s">
        <v>130</v>
      </c>
      <c r="E66" s="141"/>
      <c r="F66" s="141"/>
      <c r="G66" s="141"/>
      <c r="H66" s="141"/>
      <c r="I66" s="142"/>
      <c r="J66" s="143">
        <f>J154</f>
        <v>0</v>
      </c>
      <c r="K66" s="144"/>
    </row>
    <row r="67" spans="2:11" s="8" customFormat="1" ht="19.899999999999999" customHeight="1">
      <c r="B67" s="138"/>
      <c r="C67" s="139"/>
      <c r="D67" s="140" t="s">
        <v>131</v>
      </c>
      <c r="E67" s="141"/>
      <c r="F67" s="141"/>
      <c r="G67" s="141"/>
      <c r="H67" s="141"/>
      <c r="I67" s="142"/>
      <c r="J67" s="143">
        <f>J157</f>
        <v>0</v>
      </c>
      <c r="K67" s="144"/>
    </row>
    <row r="68" spans="2:11" s="8" customFormat="1" ht="19.899999999999999" customHeight="1">
      <c r="B68" s="138"/>
      <c r="C68" s="139"/>
      <c r="D68" s="140" t="s">
        <v>132</v>
      </c>
      <c r="E68" s="141"/>
      <c r="F68" s="141"/>
      <c r="G68" s="141"/>
      <c r="H68" s="141"/>
      <c r="I68" s="142"/>
      <c r="J68" s="143">
        <f>J160</f>
        <v>0</v>
      </c>
      <c r="K68" s="144"/>
    </row>
    <row r="69" spans="2:11" s="8" customFormat="1" ht="19.899999999999999" customHeight="1">
      <c r="B69" s="138"/>
      <c r="C69" s="139"/>
      <c r="D69" s="140" t="s">
        <v>133</v>
      </c>
      <c r="E69" s="141"/>
      <c r="F69" s="141"/>
      <c r="G69" s="141"/>
      <c r="H69" s="141"/>
      <c r="I69" s="142"/>
      <c r="J69" s="143">
        <f>J165</f>
        <v>0</v>
      </c>
      <c r="K69" s="144"/>
    </row>
    <row r="70" spans="2:11" s="8" customFormat="1" ht="19.899999999999999" customHeight="1">
      <c r="B70" s="138"/>
      <c r="C70" s="139"/>
      <c r="D70" s="140" t="s">
        <v>134</v>
      </c>
      <c r="E70" s="141"/>
      <c r="F70" s="141"/>
      <c r="G70" s="141"/>
      <c r="H70" s="141"/>
      <c r="I70" s="142"/>
      <c r="J70" s="143">
        <f>J168</f>
        <v>0</v>
      </c>
      <c r="K70" s="144"/>
    </row>
    <row r="71" spans="2:11" s="8" customFormat="1" ht="19.899999999999999" customHeight="1">
      <c r="B71" s="138"/>
      <c r="C71" s="139"/>
      <c r="D71" s="140" t="s">
        <v>135</v>
      </c>
      <c r="E71" s="141"/>
      <c r="F71" s="141"/>
      <c r="G71" s="141"/>
      <c r="H71" s="141"/>
      <c r="I71" s="142"/>
      <c r="J71" s="143">
        <f>J171</f>
        <v>0</v>
      </c>
      <c r="K71" s="144"/>
    </row>
    <row r="72" spans="2:11" s="8" customFormat="1" ht="19.899999999999999" customHeight="1">
      <c r="B72" s="138"/>
      <c r="C72" s="139"/>
      <c r="D72" s="140" t="s">
        <v>136</v>
      </c>
      <c r="E72" s="141"/>
      <c r="F72" s="141"/>
      <c r="G72" s="141"/>
      <c r="H72" s="141"/>
      <c r="I72" s="142"/>
      <c r="J72" s="143">
        <f>J175</f>
        <v>0</v>
      </c>
      <c r="K72" s="144"/>
    </row>
    <row r="73" spans="2:11" s="8" customFormat="1" ht="19.899999999999999" customHeight="1">
      <c r="B73" s="138"/>
      <c r="C73" s="139"/>
      <c r="D73" s="140" t="s">
        <v>137</v>
      </c>
      <c r="E73" s="141"/>
      <c r="F73" s="141"/>
      <c r="G73" s="141"/>
      <c r="H73" s="141"/>
      <c r="I73" s="142"/>
      <c r="J73" s="143">
        <f>J179</f>
        <v>0</v>
      </c>
      <c r="K73" s="144"/>
    </row>
    <row r="74" spans="2:11" s="8" customFormat="1" ht="19.899999999999999" customHeight="1">
      <c r="B74" s="138"/>
      <c r="C74" s="139"/>
      <c r="D74" s="140" t="s">
        <v>138</v>
      </c>
      <c r="E74" s="141"/>
      <c r="F74" s="141"/>
      <c r="G74" s="141"/>
      <c r="H74" s="141"/>
      <c r="I74" s="142"/>
      <c r="J74" s="143">
        <f>J183</f>
        <v>0</v>
      </c>
      <c r="K74" s="144"/>
    </row>
    <row r="75" spans="2:11" s="8" customFormat="1" ht="19.899999999999999" customHeight="1">
      <c r="B75" s="138"/>
      <c r="C75" s="139"/>
      <c r="D75" s="140" t="s">
        <v>139</v>
      </c>
      <c r="E75" s="141"/>
      <c r="F75" s="141"/>
      <c r="G75" s="141"/>
      <c r="H75" s="141"/>
      <c r="I75" s="142"/>
      <c r="J75" s="143">
        <f>J186</f>
        <v>0</v>
      </c>
      <c r="K75" s="144"/>
    </row>
    <row r="76" spans="2:11" s="8" customFormat="1" ht="19.899999999999999" customHeight="1">
      <c r="B76" s="138"/>
      <c r="C76" s="139"/>
      <c r="D76" s="140" t="s">
        <v>140</v>
      </c>
      <c r="E76" s="141"/>
      <c r="F76" s="141"/>
      <c r="G76" s="141"/>
      <c r="H76" s="141"/>
      <c r="I76" s="142"/>
      <c r="J76" s="143">
        <f>J188</f>
        <v>0</v>
      </c>
      <c r="K76" s="144"/>
    </row>
    <row r="77" spans="2:11" s="8" customFormat="1" ht="19.899999999999999" customHeight="1">
      <c r="B77" s="138"/>
      <c r="C77" s="139"/>
      <c r="D77" s="140" t="s">
        <v>141</v>
      </c>
      <c r="E77" s="141"/>
      <c r="F77" s="141"/>
      <c r="G77" s="141"/>
      <c r="H77" s="141"/>
      <c r="I77" s="142"/>
      <c r="J77" s="143">
        <f>J191</f>
        <v>0</v>
      </c>
      <c r="K77" s="144"/>
    </row>
    <row r="78" spans="2:11" s="8" customFormat="1" ht="19.899999999999999" customHeight="1">
      <c r="B78" s="138"/>
      <c r="C78" s="139"/>
      <c r="D78" s="140" t="s">
        <v>142</v>
      </c>
      <c r="E78" s="141"/>
      <c r="F78" s="141"/>
      <c r="G78" s="141"/>
      <c r="H78" s="141"/>
      <c r="I78" s="142"/>
      <c r="J78" s="143">
        <f>J194</f>
        <v>0</v>
      </c>
      <c r="K78" s="144"/>
    </row>
    <row r="79" spans="2:11" s="8" customFormat="1" ht="19.899999999999999" customHeight="1">
      <c r="B79" s="138"/>
      <c r="C79" s="139"/>
      <c r="D79" s="140" t="s">
        <v>143</v>
      </c>
      <c r="E79" s="141"/>
      <c r="F79" s="141"/>
      <c r="G79" s="141"/>
      <c r="H79" s="141"/>
      <c r="I79" s="142"/>
      <c r="J79" s="143">
        <f>J197</f>
        <v>0</v>
      </c>
      <c r="K79" s="144"/>
    </row>
    <row r="80" spans="2:11" s="8" customFormat="1" ht="19.899999999999999" customHeight="1">
      <c r="B80" s="138"/>
      <c r="C80" s="139"/>
      <c r="D80" s="140" t="s">
        <v>144</v>
      </c>
      <c r="E80" s="141"/>
      <c r="F80" s="141"/>
      <c r="G80" s="141"/>
      <c r="H80" s="141"/>
      <c r="I80" s="142"/>
      <c r="J80" s="143">
        <f>J200</f>
        <v>0</v>
      </c>
      <c r="K80" s="144"/>
    </row>
    <row r="81" spans="2:11" s="8" customFormat="1" ht="19.899999999999999" customHeight="1">
      <c r="B81" s="138"/>
      <c r="C81" s="139"/>
      <c r="D81" s="140" t="s">
        <v>145</v>
      </c>
      <c r="E81" s="141"/>
      <c r="F81" s="141"/>
      <c r="G81" s="141"/>
      <c r="H81" s="141"/>
      <c r="I81" s="142"/>
      <c r="J81" s="143">
        <f>J203</f>
        <v>0</v>
      </c>
      <c r="K81" s="144"/>
    </row>
    <row r="82" spans="2:11" s="8" customFormat="1" ht="19.899999999999999" customHeight="1">
      <c r="B82" s="138"/>
      <c r="C82" s="139"/>
      <c r="D82" s="140" t="s">
        <v>146</v>
      </c>
      <c r="E82" s="141"/>
      <c r="F82" s="141"/>
      <c r="G82" s="141"/>
      <c r="H82" s="141"/>
      <c r="I82" s="142"/>
      <c r="J82" s="143">
        <f>J205</f>
        <v>0</v>
      </c>
      <c r="K82" s="144"/>
    </row>
    <row r="83" spans="2:11" s="8" customFormat="1" ht="19.899999999999999" customHeight="1">
      <c r="B83" s="138"/>
      <c r="C83" s="139"/>
      <c r="D83" s="140" t="s">
        <v>147</v>
      </c>
      <c r="E83" s="141"/>
      <c r="F83" s="141"/>
      <c r="G83" s="141"/>
      <c r="H83" s="141"/>
      <c r="I83" s="142"/>
      <c r="J83" s="143">
        <f>J207</f>
        <v>0</v>
      </c>
      <c r="K83" s="144"/>
    </row>
    <row r="84" spans="2:11" s="8" customFormat="1" ht="19.899999999999999" customHeight="1">
      <c r="B84" s="138"/>
      <c r="C84" s="139"/>
      <c r="D84" s="140" t="s">
        <v>148</v>
      </c>
      <c r="E84" s="141"/>
      <c r="F84" s="141"/>
      <c r="G84" s="141"/>
      <c r="H84" s="141"/>
      <c r="I84" s="142"/>
      <c r="J84" s="143">
        <f>J209</f>
        <v>0</v>
      </c>
      <c r="K84" s="144"/>
    </row>
    <row r="85" spans="2:11" s="8" customFormat="1" ht="19.899999999999999" customHeight="1">
      <c r="B85" s="138"/>
      <c r="C85" s="139"/>
      <c r="D85" s="140" t="s">
        <v>149</v>
      </c>
      <c r="E85" s="141"/>
      <c r="F85" s="141"/>
      <c r="G85" s="141"/>
      <c r="H85" s="141"/>
      <c r="I85" s="142"/>
      <c r="J85" s="143">
        <f>J212</f>
        <v>0</v>
      </c>
      <c r="K85" s="144"/>
    </row>
    <row r="86" spans="2:11" s="8" customFormat="1" ht="19.899999999999999" customHeight="1">
      <c r="B86" s="138"/>
      <c r="C86" s="139"/>
      <c r="D86" s="140" t="s">
        <v>150</v>
      </c>
      <c r="E86" s="141"/>
      <c r="F86" s="141"/>
      <c r="G86" s="141"/>
      <c r="H86" s="141"/>
      <c r="I86" s="142"/>
      <c r="J86" s="143">
        <f>J215</f>
        <v>0</v>
      </c>
      <c r="K86" s="144"/>
    </row>
    <row r="87" spans="2:11" s="8" customFormat="1" ht="19.899999999999999" customHeight="1">
      <c r="B87" s="138"/>
      <c r="C87" s="139"/>
      <c r="D87" s="140" t="s">
        <v>151</v>
      </c>
      <c r="E87" s="141"/>
      <c r="F87" s="141"/>
      <c r="G87" s="141"/>
      <c r="H87" s="141"/>
      <c r="I87" s="142"/>
      <c r="J87" s="143">
        <f>J225</f>
        <v>0</v>
      </c>
      <c r="K87" s="144"/>
    </row>
    <row r="88" spans="2:11" s="8" customFormat="1" ht="19.899999999999999" customHeight="1">
      <c r="B88" s="138"/>
      <c r="C88" s="139"/>
      <c r="D88" s="140" t="s">
        <v>152</v>
      </c>
      <c r="E88" s="141"/>
      <c r="F88" s="141"/>
      <c r="G88" s="141"/>
      <c r="H88" s="141"/>
      <c r="I88" s="142"/>
      <c r="J88" s="143">
        <f>J229</f>
        <v>0</v>
      </c>
      <c r="K88" s="144"/>
    </row>
    <row r="89" spans="2:11" s="8" customFormat="1" ht="19.899999999999999" customHeight="1">
      <c r="B89" s="138"/>
      <c r="C89" s="139"/>
      <c r="D89" s="140" t="s">
        <v>153</v>
      </c>
      <c r="E89" s="141"/>
      <c r="F89" s="141"/>
      <c r="G89" s="141"/>
      <c r="H89" s="141"/>
      <c r="I89" s="142"/>
      <c r="J89" s="143">
        <f>J232</f>
        <v>0</v>
      </c>
      <c r="K89" s="144"/>
    </row>
    <row r="90" spans="2:11" s="8" customFormat="1" ht="19.899999999999999" customHeight="1">
      <c r="B90" s="138"/>
      <c r="C90" s="139"/>
      <c r="D90" s="140" t="s">
        <v>154</v>
      </c>
      <c r="E90" s="141"/>
      <c r="F90" s="141"/>
      <c r="G90" s="141"/>
      <c r="H90" s="141"/>
      <c r="I90" s="142"/>
      <c r="J90" s="143">
        <f>J235</f>
        <v>0</v>
      </c>
      <c r="K90" s="144"/>
    </row>
    <row r="91" spans="2:11" s="7" customFormat="1" ht="24.95" customHeight="1">
      <c r="B91" s="131"/>
      <c r="C91" s="132"/>
      <c r="D91" s="133" t="s">
        <v>155</v>
      </c>
      <c r="E91" s="134"/>
      <c r="F91" s="134"/>
      <c r="G91" s="134"/>
      <c r="H91" s="134"/>
      <c r="I91" s="135"/>
      <c r="J91" s="136">
        <f>J238</f>
        <v>0</v>
      </c>
      <c r="K91" s="137"/>
    </row>
    <row r="92" spans="2:11" s="8" customFormat="1" ht="19.899999999999999" customHeight="1">
      <c r="B92" s="138"/>
      <c r="C92" s="139"/>
      <c r="D92" s="140" t="s">
        <v>156</v>
      </c>
      <c r="E92" s="141"/>
      <c r="F92" s="141"/>
      <c r="G92" s="141"/>
      <c r="H92" s="141"/>
      <c r="I92" s="142"/>
      <c r="J92" s="143">
        <f>J239</f>
        <v>0</v>
      </c>
      <c r="K92" s="144"/>
    </row>
    <row r="93" spans="2:11" s="8" customFormat="1" ht="19.899999999999999" customHeight="1">
      <c r="B93" s="138"/>
      <c r="C93" s="139"/>
      <c r="D93" s="140" t="s">
        <v>157</v>
      </c>
      <c r="E93" s="141"/>
      <c r="F93" s="141"/>
      <c r="G93" s="141"/>
      <c r="H93" s="141"/>
      <c r="I93" s="142"/>
      <c r="J93" s="143">
        <f>J242</f>
        <v>0</v>
      </c>
      <c r="K93" s="144"/>
    </row>
    <row r="94" spans="2:11" s="8" customFormat="1" ht="19.899999999999999" customHeight="1">
      <c r="B94" s="138"/>
      <c r="C94" s="139"/>
      <c r="D94" s="140" t="s">
        <v>158</v>
      </c>
      <c r="E94" s="141"/>
      <c r="F94" s="141"/>
      <c r="G94" s="141"/>
      <c r="H94" s="141"/>
      <c r="I94" s="142"/>
      <c r="J94" s="143">
        <f>J245</f>
        <v>0</v>
      </c>
      <c r="K94" s="144"/>
    </row>
    <row r="95" spans="2:11" s="8" customFormat="1" ht="19.899999999999999" customHeight="1">
      <c r="B95" s="138"/>
      <c r="C95" s="139"/>
      <c r="D95" s="140" t="s">
        <v>159</v>
      </c>
      <c r="E95" s="141"/>
      <c r="F95" s="141"/>
      <c r="G95" s="141"/>
      <c r="H95" s="141"/>
      <c r="I95" s="142"/>
      <c r="J95" s="143">
        <f>J248</f>
        <v>0</v>
      </c>
      <c r="K95" s="144"/>
    </row>
    <row r="96" spans="2:11" s="8" customFormat="1" ht="19.899999999999999" customHeight="1">
      <c r="B96" s="138"/>
      <c r="C96" s="139"/>
      <c r="D96" s="140" t="s">
        <v>160</v>
      </c>
      <c r="E96" s="141"/>
      <c r="F96" s="141"/>
      <c r="G96" s="141"/>
      <c r="H96" s="141"/>
      <c r="I96" s="142"/>
      <c r="J96" s="143">
        <f>J251</f>
        <v>0</v>
      </c>
      <c r="K96" s="144"/>
    </row>
    <row r="97" spans="2:12" s="7" customFormat="1" ht="24.95" customHeight="1">
      <c r="B97" s="131"/>
      <c r="C97" s="132"/>
      <c r="D97" s="133" t="s">
        <v>161</v>
      </c>
      <c r="E97" s="134"/>
      <c r="F97" s="134"/>
      <c r="G97" s="134"/>
      <c r="H97" s="134"/>
      <c r="I97" s="135"/>
      <c r="J97" s="136">
        <f>J262</f>
        <v>0</v>
      </c>
      <c r="K97" s="137"/>
    </row>
    <row r="98" spans="2:12" s="8" customFormat="1" ht="19.899999999999999" customHeight="1">
      <c r="B98" s="138"/>
      <c r="C98" s="139"/>
      <c r="D98" s="140" t="s">
        <v>162</v>
      </c>
      <c r="E98" s="141"/>
      <c r="F98" s="141"/>
      <c r="G98" s="141"/>
      <c r="H98" s="141"/>
      <c r="I98" s="142"/>
      <c r="J98" s="143">
        <f>J263</f>
        <v>0</v>
      </c>
      <c r="K98" s="144"/>
    </row>
    <row r="99" spans="2:12" s="8" customFormat="1" ht="19.899999999999999" customHeight="1">
      <c r="B99" s="138"/>
      <c r="C99" s="139"/>
      <c r="D99" s="140" t="s">
        <v>163</v>
      </c>
      <c r="E99" s="141"/>
      <c r="F99" s="141"/>
      <c r="G99" s="141"/>
      <c r="H99" s="141"/>
      <c r="I99" s="142"/>
      <c r="J99" s="143">
        <f>J265</f>
        <v>0</v>
      </c>
      <c r="K99" s="144"/>
    </row>
    <row r="100" spans="2:12" s="1" customFormat="1" ht="21.75" customHeight="1">
      <c r="B100" s="37"/>
      <c r="C100" s="38"/>
      <c r="D100" s="38"/>
      <c r="E100" s="38"/>
      <c r="F100" s="38"/>
      <c r="G100" s="38"/>
      <c r="H100" s="38"/>
      <c r="I100" s="102"/>
      <c r="J100" s="38"/>
      <c r="K100" s="41"/>
    </row>
    <row r="101" spans="2:12" s="1" customFormat="1" ht="6.95" customHeight="1">
      <c r="B101" s="52"/>
      <c r="C101" s="53"/>
      <c r="D101" s="53"/>
      <c r="E101" s="53"/>
      <c r="F101" s="53"/>
      <c r="G101" s="53"/>
      <c r="H101" s="53"/>
      <c r="I101" s="123"/>
      <c r="J101" s="53"/>
      <c r="K101" s="54"/>
    </row>
    <row r="105" spans="2:12" s="1" customFormat="1" ht="6.95" customHeight="1">
      <c r="B105" s="55"/>
      <c r="C105" s="56"/>
      <c r="D105" s="56"/>
      <c r="E105" s="56"/>
      <c r="F105" s="56"/>
      <c r="G105" s="56"/>
      <c r="H105" s="56"/>
      <c r="I105" s="124"/>
      <c r="J105" s="56"/>
      <c r="K105" s="56"/>
      <c r="L105" s="37"/>
    </row>
    <row r="106" spans="2:12" s="1" customFormat="1" ht="36.950000000000003" customHeight="1">
      <c r="B106" s="37"/>
      <c r="C106" s="57" t="s">
        <v>164</v>
      </c>
      <c r="L106" s="37"/>
    </row>
    <row r="107" spans="2:12" s="1" customFormat="1" ht="6.95" customHeight="1">
      <c r="B107" s="37"/>
      <c r="L107" s="37"/>
    </row>
    <row r="108" spans="2:12" s="1" customFormat="1" ht="14.45" customHeight="1">
      <c r="B108" s="37"/>
      <c r="C108" s="59" t="s">
        <v>19</v>
      </c>
      <c r="L108" s="37"/>
    </row>
    <row r="109" spans="2:12" s="1" customFormat="1" ht="16.5" customHeight="1">
      <c r="B109" s="37"/>
      <c r="E109" s="321" t="str">
        <f>E7</f>
        <v>Stavební úpravy v budově Základní školy v Olšanech spojené s nástavbou 3.NP vč. nové střešní konstrukce a s přístavbou..</v>
      </c>
      <c r="F109" s="322"/>
      <c r="G109" s="322"/>
      <c r="H109" s="322"/>
      <c r="L109" s="37"/>
    </row>
    <row r="110" spans="2:12" s="1" customFormat="1" ht="14.45" customHeight="1">
      <c r="B110" s="37"/>
      <c r="C110" s="59" t="s">
        <v>114</v>
      </c>
      <c r="L110" s="37"/>
    </row>
    <row r="111" spans="2:12" s="1" customFormat="1" ht="17.25" customHeight="1">
      <c r="B111" s="37"/>
      <c r="E111" s="290" t="str">
        <f>E9</f>
        <v>G01 - Zařízení silnoproudé elektrotechniky včetně hromosvodů 1PP</v>
      </c>
      <c r="F111" s="323"/>
      <c r="G111" s="323"/>
      <c r="H111" s="323"/>
      <c r="L111" s="37"/>
    </row>
    <row r="112" spans="2:12" s="1" customFormat="1" ht="6.95" customHeight="1">
      <c r="B112" s="37"/>
      <c r="L112" s="37"/>
    </row>
    <row r="113" spans="2:65" s="1" customFormat="1" ht="18" customHeight="1">
      <c r="B113" s="37"/>
      <c r="C113" s="59" t="s">
        <v>25</v>
      </c>
      <c r="F113" s="145" t="str">
        <f>F12</f>
        <v xml:space="preserve"> </v>
      </c>
      <c r="I113" s="146" t="s">
        <v>27</v>
      </c>
      <c r="J113" s="63" t="str">
        <f>IF(J12="","",J12)</f>
        <v>4.6.2018</v>
      </c>
      <c r="L113" s="37"/>
    </row>
    <row r="114" spans="2:65" s="1" customFormat="1" ht="6.95" customHeight="1">
      <c r="B114" s="37"/>
      <c r="L114" s="37"/>
    </row>
    <row r="115" spans="2:65" s="1" customFormat="1" ht="15">
      <c r="B115" s="37"/>
      <c r="C115" s="59" t="s">
        <v>31</v>
      </c>
      <c r="F115" s="145" t="str">
        <f>E15</f>
        <v xml:space="preserve"> </v>
      </c>
      <c r="I115" s="146" t="s">
        <v>37</v>
      </c>
      <c r="J115" s="145" t="str">
        <f>E21</f>
        <v xml:space="preserve"> </v>
      </c>
      <c r="L115" s="37"/>
    </row>
    <row r="116" spans="2:65" s="1" customFormat="1" ht="14.45" customHeight="1">
      <c r="B116" s="37"/>
      <c r="C116" s="59" t="s">
        <v>35</v>
      </c>
      <c r="F116" s="145" t="str">
        <f>IF(E18="","",E18)</f>
        <v/>
      </c>
      <c r="L116" s="37"/>
    </row>
    <row r="117" spans="2:65" s="1" customFormat="1" ht="10.35" customHeight="1">
      <c r="B117" s="37"/>
      <c r="L117" s="37"/>
    </row>
    <row r="118" spans="2:65" s="9" customFormat="1" ht="29.25" customHeight="1">
      <c r="B118" s="147"/>
      <c r="C118" s="148" t="s">
        <v>165</v>
      </c>
      <c r="D118" s="149" t="s">
        <v>59</v>
      </c>
      <c r="E118" s="149" t="s">
        <v>55</v>
      </c>
      <c r="F118" s="149" t="s">
        <v>166</v>
      </c>
      <c r="G118" s="149" t="s">
        <v>167</v>
      </c>
      <c r="H118" s="149" t="s">
        <v>168</v>
      </c>
      <c r="I118" s="150" t="s">
        <v>169</v>
      </c>
      <c r="J118" s="149" t="s">
        <v>118</v>
      </c>
      <c r="K118" s="151" t="s">
        <v>170</v>
      </c>
      <c r="L118" s="147"/>
      <c r="M118" s="69" t="s">
        <v>171</v>
      </c>
      <c r="N118" s="70" t="s">
        <v>44</v>
      </c>
      <c r="O118" s="70" t="s">
        <v>172</v>
      </c>
      <c r="P118" s="70" t="s">
        <v>173</v>
      </c>
      <c r="Q118" s="70" t="s">
        <v>174</v>
      </c>
      <c r="R118" s="70" t="s">
        <v>175</v>
      </c>
      <c r="S118" s="70" t="s">
        <v>176</v>
      </c>
      <c r="T118" s="71" t="s">
        <v>177</v>
      </c>
    </row>
    <row r="119" spans="2:65" s="1" customFormat="1" ht="29.25" customHeight="1">
      <c r="B119" s="37"/>
      <c r="C119" s="73" t="s">
        <v>119</v>
      </c>
      <c r="J119" s="152">
        <f>BK119</f>
        <v>0</v>
      </c>
      <c r="L119" s="37"/>
      <c r="M119" s="72"/>
      <c r="N119" s="64"/>
      <c r="O119" s="64"/>
      <c r="P119" s="153">
        <f>P120+P238+P262</f>
        <v>0</v>
      </c>
      <c r="Q119" s="64"/>
      <c r="R119" s="153">
        <f>R120+R238+R262</f>
        <v>1.218764</v>
      </c>
      <c r="S119" s="64"/>
      <c r="T119" s="154">
        <f>T120+T238+T262</f>
        <v>0</v>
      </c>
      <c r="AT119" s="20" t="s">
        <v>73</v>
      </c>
      <c r="AU119" s="20" t="s">
        <v>120</v>
      </c>
      <c r="BK119" s="155">
        <f>BK120+BK238+BK262</f>
        <v>0</v>
      </c>
    </row>
    <row r="120" spans="2:65" s="10" customFormat="1" ht="37.35" customHeight="1">
      <c r="B120" s="156"/>
      <c r="D120" s="157" t="s">
        <v>73</v>
      </c>
      <c r="E120" s="158" t="s">
        <v>178</v>
      </c>
      <c r="F120" s="158" t="s">
        <v>179</v>
      </c>
      <c r="I120" s="159"/>
      <c r="J120" s="160">
        <f>BK120</f>
        <v>0</v>
      </c>
      <c r="L120" s="156"/>
      <c r="M120" s="161"/>
      <c r="N120" s="162"/>
      <c r="O120" s="162"/>
      <c r="P120" s="163">
        <f>P121+P124+P129+P134+P138+P142+P146+P150+P154+P157+P160+P165+P168+P171+P175+P179+P183+P186+P188+P191+P194+P197+P200+P203+P205+P207+P209+P212+P215+P225+P229+P232+P235</f>
        <v>0</v>
      </c>
      <c r="Q120" s="162"/>
      <c r="R120" s="163">
        <f>R121+R124+R129+R134+R138+R142+R146+R150+R154+R157+R160+R165+R168+R171+R175+R179+R183+R186+R188+R191+R194+R197+R200+R203+R205+R207+R209+R212+R215+R225+R229+R232+R235</f>
        <v>2.24E-4</v>
      </c>
      <c r="S120" s="162"/>
      <c r="T120" s="164">
        <f>T121+T124+T129+T134+T138+T142+T146+T150+T154+T157+T160+T165+T168+T171+T175+T179+T183+T186+T188+T191+T194+T197+T200+T203+T205+T207+T209+T212+T215+T225+T229+T232+T235</f>
        <v>0</v>
      </c>
      <c r="AR120" s="157" t="s">
        <v>83</v>
      </c>
      <c r="AT120" s="165" t="s">
        <v>73</v>
      </c>
      <c r="AU120" s="165" t="s">
        <v>74</v>
      </c>
      <c r="AY120" s="157" t="s">
        <v>180</v>
      </c>
      <c r="BK120" s="166">
        <f>BK121+BK124+BK129+BK134+BK138+BK142+BK146+BK150+BK154+BK157+BK160+BK165+BK168+BK171+BK175+BK179+BK183+BK186+BK188+BK191+BK194+BK197+BK200+BK203+BK205+BK207+BK209+BK212+BK215+BK225+BK229+BK232+BK235</f>
        <v>0</v>
      </c>
    </row>
    <row r="121" spans="2:65" s="10" customFormat="1" ht="19.899999999999999" customHeight="1">
      <c r="B121" s="156"/>
      <c r="D121" s="167" t="s">
        <v>73</v>
      </c>
      <c r="E121" s="168" t="s">
        <v>181</v>
      </c>
      <c r="F121" s="168" t="s">
        <v>182</v>
      </c>
      <c r="I121" s="159"/>
      <c r="J121" s="169">
        <f>BK121</f>
        <v>0</v>
      </c>
      <c r="L121" s="156"/>
      <c r="M121" s="161"/>
      <c r="N121" s="162"/>
      <c r="O121" s="162"/>
      <c r="P121" s="163">
        <f>SUM(P122:P123)</f>
        <v>0</v>
      </c>
      <c r="Q121" s="162"/>
      <c r="R121" s="163">
        <f>SUM(R122:R123)</f>
        <v>0</v>
      </c>
      <c r="S121" s="162"/>
      <c r="T121" s="164">
        <f>SUM(T122:T123)</f>
        <v>0</v>
      </c>
      <c r="AR121" s="157" t="s">
        <v>83</v>
      </c>
      <c r="AT121" s="165" t="s">
        <v>73</v>
      </c>
      <c r="AU121" s="165" t="s">
        <v>24</v>
      </c>
      <c r="AY121" s="157" t="s">
        <v>180</v>
      </c>
      <c r="BK121" s="166">
        <f>SUM(BK122:BK123)</f>
        <v>0</v>
      </c>
    </row>
    <row r="122" spans="2:65" s="1" customFormat="1" ht="16.5" customHeight="1">
      <c r="B122" s="170"/>
      <c r="C122" s="171" t="s">
        <v>183</v>
      </c>
      <c r="D122" s="171" t="s">
        <v>184</v>
      </c>
      <c r="E122" s="172" t="s">
        <v>185</v>
      </c>
      <c r="F122" s="173" t="s">
        <v>186</v>
      </c>
      <c r="G122" s="174" t="s">
        <v>187</v>
      </c>
      <c r="H122" s="175">
        <v>3</v>
      </c>
      <c r="I122" s="176"/>
      <c r="J122" s="177">
        <f>ROUND(I122*H122,2)</f>
        <v>0</v>
      </c>
      <c r="K122" s="173" t="s">
        <v>188</v>
      </c>
      <c r="L122" s="37"/>
      <c r="M122" s="178" t="s">
        <v>5</v>
      </c>
      <c r="N122" s="179" t="s">
        <v>45</v>
      </c>
      <c r="O122" s="38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AR122" s="20" t="s">
        <v>189</v>
      </c>
      <c r="AT122" s="20" t="s">
        <v>184</v>
      </c>
      <c r="AU122" s="20" t="s">
        <v>83</v>
      </c>
      <c r="AY122" s="20" t="s">
        <v>180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20" t="s">
        <v>24</v>
      </c>
      <c r="BK122" s="182">
        <f>ROUND(I122*H122,2)</f>
        <v>0</v>
      </c>
      <c r="BL122" s="20" t="s">
        <v>189</v>
      </c>
      <c r="BM122" s="20" t="s">
        <v>190</v>
      </c>
    </row>
    <row r="123" spans="2:65" s="1" customFormat="1" ht="16.5" customHeight="1">
      <c r="B123" s="170"/>
      <c r="C123" s="183" t="s">
        <v>191</v>
      </c>
      <c r="D123" s="183" t="s">
        <v>192</v>
      </c>
      <c r="E123" s="184" t="s">
        <v>193</v>
      </c>
      <c r="F123" s="185" t="s">
        <v>182</v>
      </c>
      <c r="G123" s="186" t="s">
        <v>194</v>
      </c>
      <c r="H123" s="187">
        <v>3</v>
      </c>
      <c r="I123" s="188"/>
      <c r="J123" s="189">
        <f>ROUND(I123*H123,2)</f>
        <v>0</v>
      </c>
      <c r="K123" s="185" t="s">
        <v>5</v>
      </c>
      <c r="L123" s="190"/>
      <c r="M123" s="191" t="s">
        <v>5</v>
      </c>
      <c r="N123" s="192" t="s">
        <v>45</v>
      </c>
      <c r="O123" s="38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AR123" s="20" t="s">
        <v>195</v>
      </c>
      <c r="AT123" s="20" t="s">
        <v>192</v>
      </c>
      <c r="AU123" s="20" t="s">
        <v>83</v>
      </c>
      <c r="AY123" s="20" t="s">
        <v>180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20" t="s">
        <v>24</v>
      </c>
      <c r="BK123" s="182">
        <f>ROUND(I123*H123,2)</f>
        <v>0</v>
      </c>
      <c r="BL123" s="20" t="s">
        <v>189</v>
      </c>
      <c r="BM123" s="20" t="s">
        <v>196</v>
      </c>
    </row>
    <row r="124" spans="2:65" s="10" customFormat="1" ht="29.85" customHeight="1">
      <c r="B124" s="156"/>
      <c r="D124" s="167" t="s">
        <v>73</v>
      </c>
      <c r="E124" s="168" t="s">
        <v>197</v>
      </c>
      <c r="F124" s="168" t="s">
        <v>198</v>
      </c>
      <c r="I124" s="159"/>
      <c r="J124" s="169">
        <f>BK124</f>
        <v>0</v>
      </c>
      <c r="L124" s="156"/>
      <c r="M124" s="161"/>
      <c r="N124" s="162"/>
      <c r="O124" s="162"/>
      <c r="P124" s="163">
        <f>SUM(P125:P128)</f>
        <v>0</v>
      </c>
      <c r="Q124" s="162"/>
      <c r="R124" s="163">
        <f>SUM(R125:R128)</f>
        <v>0</v>
      </c>
      <c r="S124" s="162"/>
      <c r="T124" s="164">
        <f>SUM(T125:T128)</f>
        <v>0</v>
      </c>
      <c r="AR124" s="157" t="s">
        <v>83</v>
      </c>
      <c r="AT124" s="165" t="s">
        <v>73</v>
      </c>
      <c r="AU124" s="165" t="s">
        <v>24</v>
      </c>
      <c r="AY124" s="157" t="s">
        <v>180</v>
      </c>
      <c r="BK124" s="166">
        <f>SUM(BK125:BK128)</f>
        <v>0</v>
      </c>
    </row>
    <row r="125" spans="2:65" s="1" customFormat="1" ht="25.5" customHeight="1">
      <c r="B125" s="170"/>
      <c r="C125" s="171" t="s">
        <v>199</v>
      </c>
      <c r="D125" s="171" t="s">
        <v>184</v>
      </c>
      <c r="E125" s="172" t="s">
        <v>200</v>
      </c>
      <c r="F125" s="173" t="s">
        <v>201</v>
      </c>
      <c r="G125" s="174" t="s">
        <v>202</v>
      </c>
      <c r="H125" s="175">
        <v>70</v>
      </c>
      <c r="I125" s="176"/>
      <c r="J125" s="177">
        <f>ROUND(I125*H125,2)</f>
        <v>0</v>
      </c>
      <c r="K125" s="173" t="s">
        <v>188</v>
      </c>
      <c r="L125" s="37"/>
      <c r="M125" s="178" t="s">
        <v>5</v>
      </c>
      <c r="N125" s="179" t="s">
        <v>45</v>
      </c>
      <c r="O125" s="3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AR125" s="20" t="s">
        <v>189</v>
      </c>
      <c r="AT125" s="20" t="s">
        <v>184</v>
      </c>
      <c r="AU125" s="20" t="s">
        <v>83</v>
      </c>
      <c r="AY125" s="20" t="s">
        <v>180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20" t="s">
        <v>24</v>
      </c>
      <c r="BK125" s="182">
        <f>ROUND(I125*H125,2)</f>
        <v>0</v>
      </c>
      <c r="BL125" s="20" t="s">
        <v>189</v>
      </c>
      <c r="BM125" s="20" t="s">
        <v>203</v>
      </c>
    </row>
    <row r="126" spans="2:65" s="1" customFormat="1" ht="27">
      <c r="B126" s="37"/>
      <c r="D126" s="193" t="s">
        <v>204</v>
      </c>
      <c r="F126" s="194" t="s">
        <v>205</v>
      </c>
      <c r="I126" s="195"/>
      <c r="L126" s="37"/>
      <c r="M126" s="196"/>
      <c r="N126" s="38"/>
      <c r="O126" s="38"/>
      <c r="P126" s="38"/>
      <c r="Q126" s="38"/>
      <c r="R126" s="38"/>
      <c r="S126" s="38"/>
      <c r="T126" s="66"/>
      <c r="AT126" s="20" t="s">
        <v>204</v>
      </c>
      <c r="AU126" s="20" t="s">
        <v>83</v>
      </c>
    </row>
    <row r="127" spans="2:65" s="1" customFormat="1" ht="25.5" customHeight="1">
      <c r="B127" s="170"/>
      <c r="C127" s="183" t="s">
        <v>206</v>
      </c>
      <c r="D127" s="183" t="s">
        <v>192</v>
      </c>
      <c r="E127" s="184" t="s">
        <v>207</v>
      </c>
      <c r="F127" s="185" t="s">
        <v>208</v>
      </c>
      <c r="G127" s="186" t="s">
        <v>209</v>
      </c>
      <c r="H127" s="187">
        <v>9.4499999999999993</v>
      </c>
      <c r="I127" s="188"/>
      <c r="J127" s="189">
        <f>ROUND(I127*H127,2)</f>
        <v>0</v>
      </c>
      <c r="K127" s="185" t="s">
        <v>5</v>
      </c>
      <c r="L127" s="190"/>
      <c r="M127" s="191" t="s">
        <v>5</v>
      </c>
      <c r="N127" s="192" t="s">
        <v>45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195</v>
      </c>
      <c r="AT127" s="20" t="s">
        <v>192</v>
      </c>
      <c r="AU127" s="20" t="s">
        <v>83</v>
      </c>
      <c r="AY127" s="20" t="s">
        <v>180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24</v>
      </c>
      <c r="BK127" s="182">
        <f>ROUND(I127*H127,2)</f>
        <v>0</v>
      </c>
      <c r="BL127" s="20" t="s">
        <v>189</v>
      </c>
      <c r="BM127" s="20" t="s">
        <v>210</v>
      </c>
    </row>
    <row r="128" spans="2:65" s="1" customFormat="1" ht="25.5" customHeight="1">
      <c r="B128" s="170"/>
      <c r="C128" s="183" t="s">
        <v>211</v>
      </c>
      <c r="D128" s="183" t="s">
        <v>192</v>
      </c>
      <c r="E128" s="184" t="s">
        <v>212</v>
      </c>
      <c r="F128" s="185" t="s">
        <v>213</v>
      </c>
      <c r="G128" s="186" t="s">
        <v>194</v>
      </c>
      <c r="H128" s="187">
        <v>70</v>
      </c>
      <c r="I128" s="188"/>
      <c r="J128" s="189">
        <f>ROUND(I128*H128,2)</f>
        <v>0</v>
      </c>
      <c r="K128" s="185" t="s">
        <v>5</v>
      </c>
      <c r="L128" s="190"/>
      <c r="M128" s="191" t="s">
        <v>5</v>
      </c>
      <c r="N128" s="192" t="s">
        <v>45</v>
      </c>
      <c r="O128" s="3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20" t="s">
        <v>195</v>
      </c>
      <c r="AT128" s="20" t="s">
        <v>192</v>
      </c>
      <c r="AU128" s="20" t="s">
        <v>83</v>
      </c>
      <c r="AY128" s="20" t="s">
        <v>180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20" t="s">
        <v>24</v>
      </c>
      <c r="BK128" s="182">
        <f>ROUND(I128*H128,2)</f>
        <v>0</v>
      </c>
      <c r="BL128" s="20" t="s">
        <v>189</v>
      </c>
      <c r="BM128" s="20" t="s">
        <v>214</v>
      </c>
    </row>
    <row r="129" spans="2:65" s="10" customFormat="1" ht="29.85" customHeight="1">
      <c r="B129" s="156"/>
      <c r="D129" s="167" t="s">
        <v>73</v>
      </c>
      <c r="E129" s="168" t="s">
        <v>215</v>
      </c>
      <c r="F129" s="168" t="s">
        <v>216</v>
      </c>
      <c r="I129" s="159"/>
      <c r="J129" s="169">
        <f>BK129</f>
        <v>0</v>
      </c>
      <c r="L129" s="156"/>
      <c r="M129" s="161"/>
      <c r="N129" s="162"/>
      <c r="O129" s="162"/>
      <c r="P129" s="163">
        <f>SUM(P130:P133)</f>
        <v>0</v>
      </c>
      <c r="Q129" s="162"/>
      <c r="R129" s="163">
        <f>SUM(R130:R133)</f>
        <v>0</v>
      </c>
      <c r="S129" s="162"/>
      <c r="T129" s="164">
        <f>SUM(T130:T133)</f>
        <v>0</v>
      </c>
      <c r="AR129" s="157" t="s">
        <v>83</v>
      </c>
      <c r="AT129" s="165" t="s">
        <v>73</v>
      </c>
      <c r="AU129" s="165" t="s">
        <v>24</v>
      </c>
      <c r="AY129" s="157" t="s">
        <v>180</v>
      </c>
      <c r="BK129" s="166">
        <f>SUM(BK130:BK133)</f>
        <v>0</v>
      </c>
    </row>
    <row r="130" spans="2:65" s="1" customFormat="1" ht="25.5" customHeight="1">
      <c r="B130" s="170"/>
      <c r="C130" s="171" t="s">
        <v>217</v>
      </c>
      <c r="D130" s="171" t="s">
        <v>184</v>
      </c>
      <c r="E130" s="172" t="s">
        <v>200</v>
      </c>
      <c r="F130" s="173" t="s">
        <v>201</v>
      </c>
      <c r="G130" s="174" t="s">
        <v>202</v>
      </c>
      <c r="H130" s="175">
        <v>70</v>
      </c>
      <c r="I130" s="176"/>
      <c r="J130" s="177">
        <f>ROUND(I130*H130,2)</f>
        <v>0</v>
      </c>
      <c r="K130" s="173" t="s">
        <v>188</v>
      </c>
      <c r="L130" s="37"/>
      <c r="M130" s="178" t="s">
        <v>5</v>
      </c>
      <c r="N130" s="179" t="s">
        <v>45</v>
      </c>
      <c r="O130" s="3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0" t="s">
        <v>189</v>
      </c>
      <c r="AT130" s="20" t="s">
        <v>184</v>
      </c>
      <c r="AU130" s="20" t="s">
        <v>83</v>
      </c>
      <c r="AY130" s="20" t="s">
        <v>180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0" t="s">
        <v>24</v>
      </c>
      <c r="BK130" s="182">
        <f>ROUND(I130*H130,2)</f>
        <v>0</v>
      </c>
      <c r="BL130" s="20" t="s">
        <v>189</v>
      </c>
      <c r="BM130" s="20" t="s">
        <v>218</v>
      </c>
    </row>
    <row r="131" spans="2:65" s="1" customFormat="1" ht="27">
      <c r="B131" s="37"/>
      <c r="D131" s="193" t="s">
        <v>204</v>
      </c>
      <c r="F131" s="194" t="s">
        <v>205</v>
      </c>
      <c r="I131" s="195"/>
      <c r="L131" s="37"/>
      <c r="M131" s="196"/>
      <c r="N131" s="38"/>
      <c r="O131" s="38"/>
      <c r="P131" s="38"/>
      <c r="Q131" s="38"/>
      <c r="R131" s="38"/>
      <c r="S131" s="38"/>
      <c r="T131" s="66"/>
      <c r="AT131" s="20" t="s">
        <v>204</v>
      </c>
      <c r="AU131" s="20" t="s">
        <v>83</v>
      </c>
    </row>
    <row r="132" spans="2:65" s="1" customFormat="1" ht="25.5" customHeight="1">
      <c r="B132" s="170"/>
      <c r="C132" s="183" t="s">
        <v>219</v>
      </c>
      <c r="D132" s="183" t="s">
        <v>192</v>
      </c>
      <c r="E132" s="184" t="s">
        <v>207</v>
      </c>
      <c r="F132" s="185" t="s">
        <v>208</v>
      </c>
      <c r="G132" s="186" t="s">
        <v>209</v>
      </c>
      <c r="H132" s="187">
        <v>9.4499999999999993</v>
      </c>
      <c r="I132" s="188"/>
      <c r="J132" s="189">
        <f>ROUND(I132*H132,2)</f>
        <v>0</v>
      </c>
      <c r="K132" s="185" t="s">
        <v>5</v>
      </c>
      <c r="L132" s="190"/>
      <c r="M132" s="191" t="s">
        <v>5</v>
      </c>
      <c r="N132" s="192" t="s">
        <v>45</v>
      </c>
      <c r="O132" s="38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20" t="s">
        <v>195</v>
      </c>
      <c r="AT132" s="20" t="s">
        <v>192</v>
      </c>
      <c r="AU132" s="20" t="s">
        <v>83</v>
      </c>
      <c r="AY132" s="20" t="s">
        <v>180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20" t="s">
        <v>24</v>
      </c>
      <c r="BK132" s="182">
        <f>ROUND(I132*H132,2)</f>
        <v>0</v>
      </c>
      <c r="BL132" s="20" t="s">
        <v>189</v>
      </c>
      <c r="BM132" s="20" t="s">
        <v>220</v>
      </c>
    </row>
    <row r="133" spans="2:65" s="1" customFormat="1" ht="38.25" customHeight="1">
      <c r="B133" s="170"/>
      <c r="C133" s="183" t="s">
        <v>221</v>
      </c>
      <c r="D133" s="183" t="s">
        <v>192</v>
      </c>
      <c r="E133" s="184" t="s">
        <v>222</v>
      </c>
      <c r="F133" s="185" t="s">
        <v>223</v>
      </c>
      <c r="G133" s="186" t="s">
        <v>194</v>
      </c>
      <c r="H133" s="187">
        <v>70</v>
      </c>
      <c r="I133" s="188"/>
      <c r="J133" s="189">
        <f>ROUND(I133*H133,2)</f>
        <v>0</v>
      </c>
      <c r="K133" s="185" t="s">
        <v>5</v>
      </c>
      <c r="L133" s="190"/>
      <c r="M133" s="191" t="s">
        <v>5</v>
      </c>
      <c r="N133" s="192" t="s">
        <v>45</v>
      </c>
      <c r="O133" s="38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AR133" s="20" t="s">
        <v>195</v>
      </c>
      <c r="AT133" s="20" t="s">
        <v>192</v>
      </c>
      <c r="AU133" s="20" t="s">
        <v>83</v>
      </c>
      <c r="AY133" s="20" t="s">
        <v>180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20" t="s">
        <v>24</v>
      </c>
      <c r="BK133" s="182">
        <f>ROUND(I133*H133,2)</f>
        <v>0</v>
      </c>
      <c r="BL133" s="20" t="s">
        <v>189</v>
      </c>
      <c r="BM133" s="20" t="s">
        <v>224</v>
      </c>
    </row>
    <row r="134" spans="2:65" s="10" customFormat="1" ht="29.85" customHeight="1">
      <c r="B134" s="156"/>
      <c r="D134" s="167" t="s">
        <v>73</v>
      </c>
      <c r="E134" s="168" t="s">
        <v>225</v>
      </c>
      <c r="F134" s="168" t="s">
        <v>226</v>
      </c>
      <c r="I134" s="159"/>
      <c r="J134" s="169">
        <f>BK134</f>
        <v>0</v>
      </c>
      <c r="L134" s="156"/>
      <c r="M134" s="161"/>
      <c r="N134" s="162"/>
      <c r="O134" s="162"/>
      <c r="P134" s="163">
        <f>SUM(P135:P137)</f>
        <v>0</v>
      </c>
      <c r="Q134" s="162"/>
      <c r="R134" s="163">
        <f>SUM(R135:R137)</f>
        <v>0</v>
      </c>
      <c r="S134" s="162"/>
      <c r="T134" s="164">
        <f>SUM(T135:T137)</f>
        <v>0</v>
      </c>
      <c r="AR134" s="157" t="s">
        <v>83</v>
      </c>
      <c r="AT134" s="165" t="s">
        <v>73</v>
      </c>
      <c r="AU134" s="165" t="s">
        <v>24</v>
      </c>
      <c r="AY134" s="157" t="s">
        <v>180</v>
      </c>
      <c r="BK134" s="166">
        <f>SUM(BK135:BK137)</f>
        <v>0</v>
      </c>
    </row>
    <row r="135" spans="2:65" s="1" customFormat="1" ht="16.5" customHeight="1">
      <c r="B135" s="170"/>
      <c r="C135" s="171" t="s">
        <v>227</v>
      </c>
      <c r="D135" s="171" t="s">
        <v>184</v>
      </c>
      <c r="E135" s="172" t="s">
        <v>228</v>
      </c>
      <c r="F135" s="173" t="s">
        <v>229</v>
      </c>
      <c r="G135" s="174" t="s">
        <v>187</v>
      </c>
      <c r="H135" s="175">
        <v>4</v>
      </c>
      <c r="I135" s="176"/>
      <c r="J135" s="177">
        <f>ROUND(I135*H135,2)</f>
        <v>0</v>
      </c>
      <c r="K135" s="173" t="s">
        <v>188</v>
      </c>
      <c r="L135" s="37"/>
      <c r="M135" s="178" t="s">
        <v>5</v>
      </c>
      <c r="N135" s="179" t="s">
        <v>45</v>
      </c>
      <c r="O135" s="38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20" t="s">
        <v>189</v>
      </c>
      <c r="AT135" s="20" t="s">
        <v>184</v>
      </c>
      <c r="AU135" s="20" t="s">
        <v>83</v>
      </c>
      <c r="AY135" s="20" t="s">
        <v>180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20" t="s">
        <v>24</v>
      </c>
      <c r="BK135" s="182">
        <f>ROUND(I135*H135,2)</f>
        <v>0</v>
      </c>
      <c r="BL135" s="20" t="s">
        <v>189</v>
      </c>
      <c r="BM135" s="20" t="s">
        <v>230</v>
      </c>
    </row>
    <row r="136" spans="2:65" s="1" customFormat="1" ht="27">
      <c r="B136" s="37"/>
      <c r="D136" s="193" t="s">
        <v>204</v>
      </c>
      <c r="F136" s="194" t="s">
        <v>205</v>
      </c>
      <c r="I136" s="195"/>
      <c r="L136" s="37"/>
      <c r="M136" s="196"/>
      <c r="N136" s="38"/>
      <c r="O136" s="38"/>
      <c r="P136" s="38"/>
      <c r="Q136" s="38"/>
      <c r="R136" s="38"/>
      <c r="S136" s="38"/>
      <c r="T136" s="66"/>
      <c r="AT136" s="20" t="s">
        <v>204</v>
      </c>
      <c r="AU136" s="20" t="s">
        <v>83</v>
      </c>
    </row>
    <row r="137" spans="2:65" s="1" customFormat="1" ht="16.5" customHeight="1">
      <c r="B137" s="170"/>
      <c r="C137" s="183" t="s">
        <v>231</v>
      </c>
      <c r="D137" s="183" t="s">
        <v>192</v>
      </c>
      <c r="E137" s="184" t="s">
        <v>232</v>
      </c>
      <c r="F137" s="185" t="s">
        <v>233</v>
      </c>
      <c r="G137" s="186" t="s">
        <v>194</v>
      </c>
      <c r="H137" s="187">
        <v>4</v>
      </c>
      <c r="I137" s="188"/>
      <c r="J137" s="189">
        <f>ROUND(I137*H137,2)</f>
        <v>0</v>
      </c>
      <c r="K137" s="185" t="s">
        <v>5</v>
      </c>
      <c r="L137" s="190"/>
      <c r="M137" s="191" t="s">
        <v>5</v>
      </c>
      <c r="N137" s="192" t="s">
        <v>45</v>
      </c>
      <c r="O137" s="3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20" t="s">
        <v>195</v>
      </c>
      <c r="AT137" s="20" t="s">
        <v>192</v>
      </c>
      <c r="AU137" s="20" t="s">
        <v>83</v>
      </c>
      <c r="AY137" s="20" t="s">
        <v>180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20" t="s">
        <v>24</v>
      </c>
      <c r="BK137" s="182">
        <f>ROUND(I137*H137,2)</f>
        <v>0</v>
      </c>
      <c r="BL137" s="20" t="s">
        <v>189</v>
      </c>
      <c r="BM137" s="20" t="s">
        <v>234</v>
      </c>
    </row>
    <row r="138" spans="2:65" s="10" customFormat="1" ht="29.85" customHeight="1">
      <c r="B138" s="156"/>
      <c r="D138" s="167" t="s">
        <v>73</v>
      </c>
      <c r="E138" s="168" t="s">
        <v>235</v>
      </c>
      <c r="F138" s="168" t="s">
        <v>236</v>
      </c>
      <c r="I138" s="159"/>
      <c r="J138" s="169">
        <f>BK138</f>
        <v>0</v>
      </c>
      <c r="L138" s="156"/>
      <c r="M138" s="161"/>
      <c r="N138" s="162"/>
      <c r="O138" s="162"/>
      <c r="P138" s="163">
        <f>SUM(P139:P141)</f>
        <v>0</v>
      </c>
      <c r="Q138" s="162"/>
      <c r="R138" s="163">
        <f>SUM(R139:R141)</f>
        <v>0</v>
      </c>
      <c r="S138" s="162"/>
      <c r="T138" s="164">
        <f>SUM(T139:T141)</f>
        <v>0</v>
      </c>
      <c r="AR138" s="157" t="s">
        <v>83</v>
      </c>
      <c r="AT138" s="165" t="s">
        <v>73</v>
      </c>
      <c r="AU138" s="165" t="s">
        <v>24</v>
      </c>
      <c r="AY138" s="157" t="s">
        <v>180</v>
      </c>
      <c r="BK138" s="166">
        <f>SUM(BK139:BK141)</f>
        <v>0</v>
      </c>
    </row>
    <row r="139" spans="2:65" s="1" customFormat="1" ht="16.5" customHeight="1">
      <c r="B139" s="170"/>
      <c r="C139" s="171" t="s">
        <v>237</v>
      </c>
      <c r="D139" s="171" t="s">
        <v>184</v>
      </c>
      <c r="E139" s="172" t="s">
        <v>228</v>
      </c>
      <c r="F139" s="173" t="s">
        <v>229</v>
      </c>
      <c r="G139" s="174" t="s">
        <v>187</v>
      </c>
      <c r="H139" s="175">
        <v>2</v>
      </c>
      <c r="I139" s="176"/>
      <c r="J139" s="177">
        <f>ROUND(I139*H139,2)</f>
        <v>0</v>
      </c>
      <c r="K139" s="173" t="s">
        <v>188</v>
      </c>
      <c r="L139" s="37"/>
      <c r="M139" s="178" t="s">
        <v>5</v>
      </c>
      <c r="N139" s="179" t="s">
        <v>45</v>
      </c>
      <c r="O139" s="3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20" t="s">
        <v>189</v>
      </c>
      <c r="AT139" s="20" t="s">
        <v>184</v>
      </c>
      <c r="AU139" s="20" t="s">
        <v>83</v>
      </c>
      <c r="AY139" s="20" t="s">
        <v>180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20" t="s">
        <v>24</v>
      </c>
      <c r="BK139" s="182">
        <f>ROUND(I139*H139,2)</f>
        <v>0</v>
      </c>
      <c r="BL139" s="20" t="s">
        <v>189</v>
      </c>
      <c r="BM139" s="20" t="s">
        <v>238</v>
      </c>
    </row>
    <row r="140" spans="2:65" s="1" customFormat="1" ht="27">
      <c r="B140" s="37"/>
      <c r="D140" s="193" t="s">
        <v>204</v>
      </c>
      <c r="F140" s="194" t="s">
        <v>205</v>
      </c>
      <c r="I140" s="195"/>
      <c r="L140" s="37"/>
      <c r="M140" s="196"/>
      <c r="N140" s="38"/>
      <c r="O140" s="38"/>
      <c r="P140" s="38"/>
      <c r="Q140" s="38"/>
      <c r="R140" s="38"/>
      <c r="S140" s="38"/>
      <c r="T140" s="66"/>
      <c r="AT140" s="20" t="s">
        <v>204</v>
      </c>
      <c r="AU140" s="20" t="s">
        <v>83</v>
      </c>
    </row>
    <row r="141" spans="2:65" s="1" customFormat="1" ht="16.5" customHeight="1">
      <c r="B141" s="170"/>
      <c r="C141" s="183" t="s">
        <v>239</v>
      </c>
      <c r="D141" s="183" t="s">
        <v>192</v>
      </c>
      <c r="E141" s="184" t="s">
        <v>240</v>
      </c>
      <c r="F141" s="185" t="s">
        <v>241</v>
      </c>
      <c r="G141" s="186" t="s">
        <v>194</v>
      </c>
      <c r="H141" s="187">
        <v>2</v>
      </c>
      <c r="I141" s="188"/>
      <c r="J141" s="189">
        <f>ROUND(I141*H141,2)</f>
        <v>0</v>
      </c>
      <c r="K141" s="185" t="s">
        <v>5</v>
      </c>
      <c r="L141" s="190"/>
      <c r="M141" s="191" t="s">
        <v>5</v>
      </c>
      <c r="N141" s="192" t="s">
        <v>45</v>
      </c>
      <c r="O141" s="38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20" t="s">
        <v>195</v>
      </c>
      <c r="AT141" s="20" t="s">
        <v>192</v>
      </c>
      <c r="AU141" s="20" t="s">
        <v>83</v>
      </c>
      <c r="AY141" s="20" t="s">
        <v>180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20" t="s">
        <v>24</v>
      </c>
      <c r="BK141" s="182">
        <f>ROUND(I141*H141,2)</f>
        <v>0</v>
      </c>
      <c r="BL141" s="20" t="s">
        <v>189</v>
      </c>
      <c r="BM141" s="20" t="s">
        <v>242</v>
      </c>
    </row>
    <row r="142" spans="2:65" s="10" customFormat="1" ht="29.85" customHeight="1">
      <c r="B142" s="156"/>
      <c r="D142" s="167" t="s">
        <v>73</v>
      </c>
      <c r="E142" s="168" t="s">
        <v>243</v>
      </c>
      <c r="F142" s="168" t="s">
        <v>244</v>
      </c>
      <c r="I142" s="159"/>
      <c r="J142" s="169">
        <f>BK142</f>
        <v>0</v>
      </c>
      <c r="L142" s="156"/>
      <c r="M142" s="161"/>
      <c r="N142" s="162"/>
      <c r="O142" s="162"/>
      <c r="P142" s="163">
        <f>SUM(P143:P145)</f>
        <v>0</v>
      </c>
      <c r="Q142" s="162"/>
      <c r="R142" s="163">
        <f>SUM(R143:R145)</f>
        <v>0</v>
      </c>
      <c r="S142" s="162"/>
      <c r="T142" s="164">
        <f>SUM(T143:T145)</f>
        <v>0</v>
      </c>
      <c r="AR142" s="157" t="s">
        <v>83</v>
      </c>
      <c r="AT142" s="165" t="s">
        <v>73</v>
      </c>
      <c r="AU142" s="165" t="s">
        <v>24</v>
      </c>
      <c r="AY142" s="157" t="s">
        <v>180</v>
      </c>
      <c r="BK142" s="166">
        <f>SUM(BK143:BK145)</f>
        <v>0</v>
      </c>
    </row>
    <row r="143" spans="2:65" s="1" customFormat="1" ht="16.5" customHeight="1">
      <c r="B143" s="170"/>
      <c r="C143" s="171" t="s">
        <v>245</v>
      </c>
      <c r="D143" s="171" t="s">
        <v>184</v>
      </c>
      <c r="E143" s="172" t="s">
        <v>228</v>
      </c>
      <c r="F143" s="173" t="s">
        <v>229</v>
      </c>
      <c r="G143" s="174" t="s">
        <v>187</v>
      </c>
      <c r="H143" s="175">
        <v>12</v>
      </c>
      <c r="I143" s="176"/>
      <c r="J143" s="177">
        <f>ROUND(I143*H143,2)</f>
        <v>0</v>
      </c>
      <c r="K143" s="173" t="s">
        <v>188</v>
      </c>
      <c r="L143" s="37"/>
      <c r="M143" s="178" t="s">
        <v>5</v>
      </c>
      <c r="N143" s="179" t="s">
        <v>45</v>
      </c>
      <c r="O143" s="38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AR143" s="20" t="s">
        <v>189</v>
      </c>
      <c r="AT143" s="20" t="s">
        <v>184</v>
      </c>
      <c r="AU143" s="20" t="s">
        <v>83</v>
      </c>
      <c r="AY143" s="20" t="s">
        <v>180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20" t="s">
        <v>24</v>
      </c>
      <c r="BK143" s="182">
        <f>ROUND(I143*H143,2)</f>
        <v>0</v>
      </c>
      <c r="BL143" s="20" t="s">
        <v>189</v>
      </c>
      <c r="BM143" s="20" t="s">
        <v>246</v>
      </c>
    </row>
    <row r="144" spans="2:65" s="1" customFormat="1" ht="27">
      <c r="B144" s="37"/>
      <c r="D144" s="193" t="s">
        <v>204</v>
      </c>
      <c r="F144" s="194" t="s">
        <v>205</v>
      </c>
      <c r="I144" s="195"/>
      <c r="L144" s="37"/>
      <c r="M144" s="196"/>
      <c r="N144" s="38"/>
      <c r="O144" s="38"/>
      <c r="P144" s="38"/>
      <c r="Q144" s="38"/>
      <c r="R144" s="38"/>
      <c r="S144" s="38"/>
      <c r="T144" s="66"/>
      <c r="AT144" s="20" t="s">
        <v>204</v>
      </c>
      <c r="AU144" s="20" t="s">
        <v>83</v>
      </c>
    </row>
    <row r="145" spans="2:65" s="1" customFormat="1" ht="25.5" customHeight="1">
      <c r="B145" s="170"/>
      <c r="C145" s="183" t="s">
        <v>247</v>
      </c>
      <c r="D145" s="183" t="s">
        <v>192</v>
      </c>
      <c r="E145" s="184" t="s">
        <v>248</v>
      </c>
      <c r="F145" s="185" t="s">
        <v>249</v>
      </c>
      <c r="G145" s="186" t="s">
        <v>194</v>
      </c>
      <c r="H145" s="187">
        <v>12</v>
      </c>
      <c r="I145" s="188"/>
      <c r="J145" s="189">
        <f>ROUND(I145*H145,2)</f>
        <v>0</v>
      </c>
      <c r="K145" s="185" t="s">
        <v>5</v>
      </c>
      <c r="L145" s="190"/>
      <c r="M145" s="191" t="s">
        <v>5</v>
      </c>
      <c r="N145" s="192" t="s">
        <v>45</v>
      </c>
      <c r="O145" s="3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20" t="s">
        <v>195</v>
      </c>
      <c r="AT145" s="20" t="s">
        <v>192</v>
      </c>
      <c r="AU145" s="20" t="s">
        <v>83</v>
      </c>
      <c r="AY145" s="20" t="s">
        <v>180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20" t="s">
        <v>24</v>
      </c>
      <c r="BK145" s="182">
        <f>ROUND(I145*H145,2)</f>
        <v>0</v>
      </c>
      <c r="BL145" s="20" t="s">
        <v>189</v>
      </c>
      <c r="BM145" s="20" t="s">
        <v>250</v>
      </c>
    </row>
    <row r="146" spans="2:65" s="10" customFormat="1" ht="29.85" customHeight="1">
      <c r="B146" s="156"/>
      <c r="D146" s="167" t="s">
        <v>73</v>
      </c>
      <c r="E146" s="168" t="s">
        <v>251</v>
      </c>
      <c r="F146" s="168" t="s">
        <v>252</v>
      </c>
      <c r="I146" s="159"/>
      <c r="J146" s="169">
        <f>BK146</f>
        <v>0</v>
      </c>
      <c r="L146" s="156"/>
      <c r="M146" s="161"/>
      <c r="N146" s="162"/>
      <c r="O146" s="162"/>
      <c r="P146" s="163">
        <f>SUM(P147:P149)</f>
        <v>0</v>
      </c>
      <c r="Q146" s="162"/>
      <c r="R146" s="163">
        <f>SUM(R147:R149)</f>
        <v>0</v>
      </c>
      <c r="S146" s="162"/>
      <c r="T146" s="164">
        <f>SUM(T147:T149)</f>
        <v>0</v>
      </c>
      <c r="AR146" s="157" t="s">
        <v>83</v>
      </c>
      <c r="AT146" s="165" t="s">
        <v>73</v>
      </c>
      <c r="AU146" s="165" t="s">
        <v>24</v>
      </c>
      <c r="AY146" s="157" t="s">
        <v>180</v>
      </c>
      <c r="BK146" s="166">
        <f>SUM(BK147:BK149)</f>
        <v>0</v>
      </c>
    </row>
    <row r="147" spans="2:65" s="1" customFormat="1" ht="16.5" customHeight="1">
      <c r="B147" s="170"/>
      <c r="C147" s="171" t="s">
        <v>253</v>
      </c>
      <c r="D147" s="171" t="s">
        <v>184</v>
      </c>
      <c r="E147" s="172" t="s">
        <v>254</v>
      </c>
      <c r="F147" s="173" t="s">
        <v>255</v>
      </c>
      <c r="G147" s="174" t="s">
        <v>187</v>
      </c>
      <c r="H147" s="175">
        <v>4</v>
      </c>
      <c r="I147" s="176"/>
      <c r="J147" s="177">
        <f>ROUND(I147*H147,2)</f>
        <v>0</v>
      </c>
      <c r="K147" s="173" t="s">
        <v>188</v>
      </c>
      <c r="L147" s="37"/>
      <c r="M147" s="178" t="s">
        <v>5</v>
      </c>
      <c r="N147" s="179" t="s">
        <v>45</v>
      </c>
      <c r="O147" s="38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20" t="s">
        <v>189</v>
      </c>
      <c r="AT147" s="20" t="s">
        <v>184</v>
      </c>
      <c r="AU147" s="20" t="s">
        <v>83</v>
      </c>
      <c r="AY147" s="20" t="s">
        <v>180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20" t="s">
        <v>24</v>
      </c>
      <c r="BK147" s="182">
        <f>ROUND(I147*H147,2)</f>
        <v>0</v>
      </c>
      <c r="BL147" s="20" t="s">
        <v>189</v>
      </c>
      <c r="BM147" s="20" t="s">
        <v>256</v>
      </c>
    </row>
    <row r="148" spans="2:65" s="1" customFormat="1" ht="27">
      <c r="B148" s="37"/>
      <c r="D148" s="193" t="s">
        <v>204</v>
      </c>
      <c r="F148" s="194" t="s">
        <v>205</v>
      </c>
      <c r="I148" s="195"/>
      <c r="L148" s="37"/>
      <c r="M148" s="196"/>
      <c r="N148" s="38"/>
      <c r="O148" s="38"/>
      <c r="P148" s="38"/>
      <c r="Q148" s="38"/>
      <c r="R148" s="38"/>
      <c r="S148" s="38"/>
      <c r="T148" s="66"/>
      <c r="AT148" s="20" t="s">
        <v>204</v>
      </c>
      <c r="AU148" s="20" t="s">
        <v>83</v>
      </c>
    </row>
    <row r="149" spans="2:65" s="1" customFormat="1" ht="16.5" customHeight="1">
      <c r="B149" s="170"/>
      <c r="C149" s="183" t="s">
        <v>257</v>
      </c>
      <c r="D149" s="183" t="s">
        <v>192</v>
      </c>
      <c r="E149" s="184" t="s">
        <v>258</v>
      </c>
      <c r="F149" s="185" t="s">
        <v>259</v>
      </c>
      <c r="G149" s="186" t="s">
        <v>194</v>
      </c>
      <c r="H149" s="187">
        <v>4</v>
      </c>
      <c r="I149" s="188"/>
      <c r="J149" s="189">
        <f>ROUND(I149*H149,2)</f>
        <v>0</v>
      </c>
      <c r="K149" s="185" t="s">
        <v>5</v>
      </c>
      <c r="L149" s="190"/>
      <c r="M149" s="191" t="s">
        <v>5</v>
      </c>
      <c r="N149" s="192" t="s">
        <v>45</v>
      </c>
      <c r="O149" s="38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AR149" s="20" t="s">
        <v>195</v>
      </c>
      <c r="AT149" s="20" t="s">
        <v>192</v>
      </c>
      <c r="AU149" s="20" t="s">
        <v>83</v>
      </c>
      <c r="AY149" s="20" t="s">
        <v>180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20" t="s">
        <v>24</v>
      </c>
      <c r="BK149" s="182">
        <f>ROUND(I149*H149,2)</f>
        <v>0</v>
      </c>
      <c r="BL149" s="20" t="s">
        <v>189</v>
      </c>
      <c r="BM149" s="20" t="s">
        <v>260</v>
      </c>
    </row>
    <row r="150" spans="2:65" s="10" customFormat="1" ht="29.85" customHeight="1">
      <c r="B150" s="156"/>
      <c r="D150" s="167" t="s">
        <v>73</v>
      </c>
      <c r="E150" s="168" t="s">
        <v>261</v>
      </c>
      <c r="F150" s="168" t="s">
        <v>262</v>
      </c>
      <c r="I150" s="159"/>
      <c r="J150" s="169">
        <f>BK150</f>
        <v>0</v>
      </c>
      <c r="L150" s="156"/>
      <c r="M150" s="161"/>
      <c r="N150" s="162"/>
      <c r="O150" s="162"/>
      <c r="P150" s="163">
        <f>SUM(P151:P153)</f>
        <v>0</v>
      </c>
      <c r="Q150" s="162"/>
      <c r="R150" s="163">
        <f>SUM(R151:R153)</f>
        <v>0</v>
      </c>
      <c r="S150" s="162"/>
      <c r="T150" s="164">
        <f>SUM(T151:T153)</f>
        <v>0</v>
      </c>
      <c r="AR150" s="157" t="s">
        <v>83</v>
      </c>
      <c r="AT150" s="165" t="s">
        <v>73</v>
      </c>
      <c r="AU150" s="165" t="s">
        <v>24</v>
      </c>
      <c r="AY150" s="157" t="s">
        <v>180</v>
      </c>
      <c r="BK150" s="166">
        <f>SUM(BK151:BK153)</f>
        <v>0</v>
      </c>
    </row>
    <row r="151" spans="2:65" s="1" customFormat="1" ht="38.25" customHeight="1">
      <c r="B151" s="170"/>
      <c r="C151" s="171" t="s">
        <v>263</v>
      </c>
      <c r="D151" s="171" t="s">
        <v>184</v>
      </c>
      <c r="E151" s="172" t="s">
        <v>264</v>
      </c>
      <c r="F151" s="173" t="s">
        <v>265</v>
      </c>
      <c r="G151" s="174" t="s">
        <v>202</v>
      </c>
      <c r="H151" s="175">
        <v>40</v>
      </c>
      <c r="I151" s="176"/>
      <c r="J151" s="177">
        <f>ROUND(I151*H151,2)</f>
        <v>0</v>
      </c>
      <c r="K151" s="173" t="s">
        <v>188</v>
      </c>
      <c r="L151" s="37"/>
      <c r="M151" s="178" t="s">
        <v>5</v>
      </c>
      <c r="N151" s="179" t="s">
        <v>45</v>
      </c>
      <c r="O151" s="38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AR151" s="20" t="s">
        <v>189</v>
      </c>
      <c r="AT151" s="20" t="s">
        <v>184</v>
      </c>
      <c r="AU151" s="20" t="s">
        <v>83</v>
      </c>
      <c r="AY151" s="20" t="s">
        <v>180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20" t="s">
        <v>24</v>
      </c>
      <c r="BK151" s="182">
        <f>ROUND(I151*H151,2)</f>
        <v>0</v>
      </c>
      <c r="BL151" s="20" t="s">
        <v>189</v>
      </c>
      <c r="BM151" s="20" t="s">
        <v>266</v>
      </c>
    </row>
    <row r="152" spans="2:65" s="1" customFormat="1" ht="16.5" customHeight="1">
      <c r="B152" s="170"/>
      <c r="C152" s="183" t="s">
        <v>267</v>
      </c>
      <c r="D152" s="183" t="s">
        <v>192</v>
      </c>
      <c r="E152" s="184" t="s">
        <v>268</v>
      </c>
      <c r="F152" s="185" t="s">
        <v>269</v>
      </c>
      <c r="G152" s="186" t="s">
        <v>209</v>
      </c>
      <c r="H152" s="187">
        <v>40</v>
      </c>
      <c r="I152" s="188"/>
      <c r="J152" s="189">
        <f>ROUND(I152*H152,2)</f>
        <v>0</v>
      </c>
      <c r="K152" s="185" t="s">
        <v>5</v>
      </c>
      <c r="L152" s="190"/>
      <c r="M152" s="191" t="s">
        <v>5</v>
      </c>
      <c r="N152" s="192" t="s">
        <v>45</v>
      </c>
      <c r="O152" s="3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20" t="s">
        <v>195</v>
      </c>
      <c r="AT152" s="20" t="s">
        <v>192</v>
      </c>
      <c r="AU152" s="20" t="s">
        <v>83</v>
      </c>
      <c r="AY152" s="20" t="s">
        <v>180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20" t="s">
        <v>24</v>
      </c>
      <c r="BK152" s="182">
        <f>ROUND(I152*H152,2)</f>
        <v>0</v>
      </c>
      <c r="BL152" s="20" t="s">
        <v>189</v>
      </c>
      <c r="BM152" s="20" t="s">
        <v>270</v>
      </c>
    </row>
    <row r="153" spans="2:65" s="1" customFormat="1" ht="25.5" customHeight="1">
      <c r="B153" s="170"/>
      <c r="C153" s="183" t="s">
        <v>271</v>
      </c>
      <c r="D153" s="183" t="s">
        <v>192</v>
      </c>
      <c r="E153" s="184" t="s">
        <v>272</v>
      </c>
      <c r="F153" s="185" t="s">
        <v>273</v>
      </c>
      <c r="G153" s="186" t="s">
        <v>209</v>
      </c>
      <c r="H153" s="187">
        <v>0.4</v>
      </c>
      <c r="I153" s="188"/>
      <c r="J153" s="189">
        <f>ROUND(I153*H153,2)</f>
        <v>0</v>
      </c>
      <c r="K153" s="185" t="s">
        <v>5</v>
      </c>
      <c r="L153" s="190"/>
      <c r="M153" s="191" t="s">
        <v>5</v>
      </c>
      <c r="N153" s="192" t="s">
        <v>45</v>
      </c>
      <c r="O153" s="38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AR153" s="20" t="s">
        <v>195</v>
      </c>
      <c r="AT153" s="20" t="s">
        <v>192</v>
      </c>
      <c r="AU153" s="20" t="s">
        <v>83</v>
      </c>
      <c r="AY153" s="20" t="s">
        <v>180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20" t="s">
        <v>24</v>
      </c>
      <c r="BK153" s="182">
        <f>ROUND(I153*H153,2)</f>
        <v>0</v>
      </c>
      <c r="BL153" s="20" t="s">
        <v>189</v>
      </c>
      <c r="BM153" s="20" t="s">
        <v>274</v>
      </c>
    </row>
    <row r="154" spans="2:65" s="10" customFormat="1" ht="29.85" customHeight="1">
      <c r="B154" s="156"/>
      <c r="D154" s="167" t="s">
        <v>73</v>
      </c>
      <c r="E154" s="168" t="s">
        <v>275</v>
      </c>
      <c r="F154" s="168" t="s">
        <v>276</v>
      </c>
      <c r="I154" s="159"/>
      <c r="J154" s="169">
        <f>BK154</f>
        <v>0</v>
      </c>
      <c r="L154" s="156"/>
      <c r="M154" s="161"/>
      <c r="N154" s="162"/>
      <c r="O154" s="162"/>
      <c r="P154" s="163">
        <f>SUM(P155:P156)</f>
        <v>0</v>
      </c>
      <c r="Q154" s="162"/>
      <c r="R154" s="163">
        <f>SUM(R155:R156)</f>
        <v>0</v>
      </c>
      <c r="S154" s="162"/>
      <c r="T154" s="164">
        <f>SUM(T155:T156)</f>
        <v>0</v>
      </c>
      <c r="AR154" s="157" t="s">
        <v>83</v>
      </c>
      <c r="AT154" s="165" t="s">
        <v>73</v>
      </c>
      <c r="AU154" s="165" t="s">
        <v>24</v>
      </c>
      <c r="AY154" s="157" t="s">
        <v>180</v>
      </c>
      <c r="BK154" s="166">
        <f>SUM(BK155:BK156)</f>
        <v>0</v>
      </c>
    </row>
    <row r="155" spans="2:65" s="1" customFormat="1" ht="38.25" customHeight="1">
      <c r="B155" s="170"/>
      <c r="C155" s="171" t="s">
        <v>277</v>
      </c>
      <c r="D155" s="171" t="s">
        <v>184</v>
      </c>
      <c r="E155" s="172" t="s">
        <v>278</v>
      </c>
      <c r="F155" s="173" t="s">
        <v>279</v>
      </c>
      <c r="G155" s="174" t="s">
        <v>202</v>
      </c>
      <c r="H155" s="175">
        <v>16</v>
      </c>
      <c r="I155" s="176"/>
      <c r="J155" s="177">
        <f>ROUND(I155*H155,2)</f>
        <v>0</v>
      </c>
      <c r="K155" s="173" t="s">
        <v>188</v>
      </c>
      <c r="L155" s="37"/>
      <c r="M155" s="178" t="s">
        <v>5</v>
      </c>
      <c r="N155" s="179" t="s">
        <v>45</v>
      </c>
      <c r="O155" s="38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20" t="s">
        <v>189</v>
      </c>
      <c r="AT155" s="20" t="s">
        <v>184</v>
      </c>
      <c r="AU155" s="20" t="s">
        <v>83</v>
      </c>
      <c r="AY155" s="20" t="s">
        <v>180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20" t="s">
        <v>24</v>
      </c>
      <c r="BK155" s="182">
        <f>ROUND(I155*H155,2)</f>
        <v>0</v>
      </c>
      <c r="BL155" s="20" t="s">
        <v>189</v>
      </c>
      <c r="BM155" s="20" t="s">
        <v>280</v>
      </c>
    </row>
    <row r="156" spans="2:65" s="1" customFormat="1" ht="16.5" customHeight="1">
      <c r="B156" s="170"/>
      <c r="C156" s="183" t="s">
        <v>281</v>
      </c>
      <c r="D156" s="183" t="s">
        <v>192</v>
      </c>
      <c r="E156" s="184" t="s">
        <v>282</v>
      </c>
      <c r="F156" s="185" t="s">
        <v>283</v>
      </c>
      <c r="G156" s="186" t="s">
        <v>209</v>
      </c>
      <c r="H156" s="187">
        <v>9.92</v>
      </c>
      <c r="I156" s="188"/>
      <c r="J156" s="189">
        <f>ROUND(I156*H156,2)</f>
        <v>0</v>
      </c>
      <c r="K156" s="185" t="s">
        <v>5</v>
      </c>
      <c r="L156" s="190"/>
      <c r="M156" s="191" t="s">
        <v>5</v>
      </c>
      <c r="N156" s="192" t="s">
        <v>45</v>
      </c>
      <c r="O156" s="38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AR156" s="20" t="s">
        <v>195</v>
      </c>
      <c r="AT156" s="20" t="s">
        <v>192</v>
      </c>
      <c r="AU156" s="20" t="s">
        <v>83</v>
      </c>
      <c r="AY156" s="20" t="s">
        <v>180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20" t="s">
        <v>24</v>
      </c>
      <c r="BK156" s="182">
        <f>ROUND(I156*H156,2)</f>
        <v>0</v>
      </c>
      <c r="BL156" s="20" t="s">
        <v>189</v>
      </c>
      <c r="BM156" s="20" t="s">
        <v>284</v>
      </c>
    </row>
    <row r="157" spans="2:65" s="10" customFormat="1" ht="29.85" customHeight="1">
      <c r="B157" s="156"/>
      <c r="D157" s="167" t="s">
        <v>73</v>
      </c>
      <c r="E157" s="168" t="s">
        <v>285</v>
      </c>
      <c r="F157" s="168" t="s">
        <v>286</v>
      </c>
      <c r="I157" s="159"/>
      <c r="J157" s="169">
        <f>BK157</f>
        <v>0</v>
      </c>
      <c r="L157" s="156"/>
      <c r="M157" s="161"/>
      <c r="N157" s="162"/>
      <c r="O157" s="162"/>
      <c r="P157" s="163">
        <f>SUM(P158:P159)</f>
        <v>0</v>
      </c>
      <c r="Q157" s="162"/>
      <c r="R157" s="163">
        <f>SUM(R158:R159)</f>
        <v>0</v>
      </c>
      <c r="S157" s="162"/>
      <c r="T157" s="164">
        <f>SUM(T158:T159)</f>
        <v>0</v>
      </c>
      <c r="AR157" s="157" t="s">
        <v>83</v>
      </c>
      <c r="AT157" s="165" t="s">
        <v>73</v>
      </c>
      <c r="AU157" s="165" t="s">
        <v>24</v>
      </c>
      <c r="AY157" s="157" t="s">
        <v>180</v>
      </c>
      <c r="BK157" s="166">
        <f>SUM(BK158:BK159)</f>
        <v>0</v>
      </c>
    </row>
    <row r="158" spans="2:65" s="1" customFormat="1" ht="38.25" customHeight="1">
      <c r="B158" s="170"/>
      <c r="C158" s="171" t="s">
        <v>287</v>
      </c>
      <c r="D158" s="171" t="s">
        <v>184</v>
      </c>
      <c r="E158" s="172" t="s">
        <v>278</v>
      </c>
      <c r="F158" s="173" t="s">
        <v>279</v>
      </c>
      <c r="G158" s="174" t="s">
        <v>202</v>
      </c>
      <c r="H158" s="175">
        <v>5</v>
      </c>
      <c r="I158" s="176"/>
      <c r="J158" s="177">
        <f>ROUND(I158*H158,2)</f>
        <v>0</v>
      </c>
      <c r="K158" s="173" t="s">
        <v>188</v>
      </c>
      <c r="L158" s="37"/>
      <c r="M158" s="178" t="s">
        <v>5</v>
      </c>
      <c r="N158" s="179" t="s">
        <v>45</v>
      </c>
      <c r="O158" s="38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0" t="s">
        <v>189</v>
      </c>
      <c r="AT158" s="20" t="s">
        <v>184</v>
      </c>
      <c r="AU158" s="20" t="s">
        <v>83</v>
      </c>
      <c r="AY158" s="20" t="s">
        <v>180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0" t="s">
        <v>24</v>
      </c>
      <c r="BK158" s="182">
        <f>ROUND(I158*H158,2)</f>
        <v>0</v>
      </c>
      <c r="BL158" s="20" t="s">
        <v>189</v>
      </c>
      <c r="BM158" s="20" t="s">
        <v>288</v>
      </c>
    </row>
    <row r="159" spans="2:65" s="1" customFormat="1" ht="16.5" customHeight="1">
      <c r="B159" s="170"/>
      <c r="C159" s="183" t="s">
        <v>289</v>
      </c>
      <c r="D159" s="183" t="s">
        <v>192</v>
      </c>
      <c r="E159" s="184" t="s">
        <v>290</v>
      </c>
      <c r="F159" s="185" t="s">
        <v>291</v>
      </c>
      <c r="G159" s="186" t="s">
        <v>209</v>
      </c>
      <c r="H159" s="187">
        <v>3.1</v>
      </c>
      <c r="I159" s="188"/>
      <c r="J159" s="189">
        <f>ROUND(I159*H159,2)</f>
        <v>0</v>
      </c>
      <c r="K159" s="185" t="s">
        <v>5</v>
      </c>
      <c r="L159" s="190"/>
      <c r="M159" s="191" t="s">
        <v>5</v>
      </c>
      <c r="N159" s="192" t="s">
        <v>45</v>
      </c>
      <c r="O159" s="38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AR159" s="20" t="s">
        <v>195</v>
      </c>
      <c r="AT159" s="20" t="s">
        <v>192</v>
      </c>
      <c r="AU159" s="20" t="s">
        <v>83</v>
      </c>
      <c r="AY159" s="20" t="s">
        <v>180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20" t="s">
        <v>24</v>
      </c>
      <c r="BK159" s="182">
        <f>ROUND(I159*H159,2)</f>
        <v>0</v>
      </c>
      <c r="BL159" s="20" t="s">
        <v>189</v>
      </c>
      <c r="BM159" s="20" t="s">
        <v>292</v>
      </c>
    </row>
    <row r="160" spans="2:65" s="10" customFormat="1" ht="29.85" customHeight="1">
      <c r="B160" s="156"/>
      <c r="D160" s="167" t="s">
        <v>73</v>
      </c>
      <c r="E160" s="168" t="s">
        <v>293</v>
      </c>
      <c r="F160" s="168" t="s">
        <v>294</v>
      </c>
      <c r="I160" s="159"/>
      <c r="J160" s="169">
        <f>BK160</f>
        <v>0</v>
      </c>
      <c r="L160" s="156"/>
      <c r="M160" s="161"/>
      <c r="N160" s="162"/>
      <c r="O160" s="162"/>
      <c r="P160" s="163">
        <f>SUM(P161:P164)</f>
        <v>0</v>
      </c>
      <c r="Q160" s="162"/>
      <c r="R160" s="163">
        <f>SUM(R161:R164)</f>
        <v>0</v>
      </c>
      <c r="S160" s="162"/>
      <c r="T160" s="164">
        <f>SUM(T161:T164)</f>
        <v>0</v>
      </c>
      <c r="AR160" s="157" t="s">
        <v>83</v>
      </c>
      <c r="AT160" s="165" t="s">
        <v>73</v>
      </c>
      <c r="AU160" s="165" t="s">
        <v>24</v>
      </c>
      <c r="AY160" s="157" t="s">
        <v>180</v>
      </c>
      <c r="BK160" s="166">
        <f>SUM(BK161:BK164)</f>
        <v>0</v>
      </c>
    </row>
    <row r="161" spans="2:65" s="1" customFormat="1" ht="25.5" customHeight="1">
      <c r="B161" s="170"/>
      <c r="C161" s="171" t="s">
        <v>295</v>
      </c>
      <c r="D161" s="171" t="s">
        <v>184</v>
      </c>
      <c r="E161" s="172" t="s">
        <v>296</v>
      </c>
      <c r="F161" s="173" t="s">
        <v>297</v>
      </c>
      <c r="G161" s="174" t="s">
        <v>187</v>
      </c>
      <c r="H161" s="175">
        <v>4</v>
      </c>
      <c r="I161" s="176"/>
      <c r="J161" s="177">
        <f>ROUND(I161*H161,2)</f>
        <v>0</v>
      </c>
      <c r="K161" s="173" t="s">
        <v>188</v>
      </c>
      <c r="L161" s="37"/>
      <c r="M161" s="178" t="s">
        <v>5</v>
      </c>
      <c r="N161" s="179" t="s">
        <v>45</v>
      </c>
      <c r="O161" s="38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AR161" s="20" t="s">
        <v>189</v>
      </c>
      <c r="AT161" s="20" t="s">
        <v>184</v>
      </c>
      <c r="AU161" s="20" t="s">
        <v>83</v>
      </c>
      <c r="AY161" s="20" t="s">
        <v>180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20" t="s">
        <v>24</v>
      </c>
      <c r="BK161" s="182">
        <f>ROUND(I161*H161,2)</f>
        <v>0</v>
      </c>
      <c r="BL161" s="20" t="s">
        <v>189</v>
      </c>
      <c r="BM161" s="20" t="s">
        <v>298</v>
      </c>
    </row>
    <row r="162" spans="2:65" s="1" customFormat="1" ht="16.5" customHeight="1">
      <c r="B162" s="170"/>
      <c r="C162" s="171" t="s">
        <v>299</v>
      </c>
      <c r="D162" s="171" t="s">
        <v>184</v>
      </c>
      <c r="E162" s="172" t="s">
        <v>228</v>
      </c>
      <c r="F162" s="173" t="s">
        <v>229</v>
      </c>
      <c r="G162" s="174" t="s">
        <v>187</v>
      </c>
      <c r="H162" s="175">
        <v>8</v>
      </c>
      <c r="I162" s="176"/>
      <c r="J162" s="177">
        <f>ROUND(I162*H162,2)</f>
        <v>0</v>
      </c>
      <c r="K162" s="173" t="s">
        <v>188</v>
      </c>
      <c r="L162" s="37"/>
      <c r="M162" s="178" t="s">
        <v>5</v>
      </c>
      <c r="N162" s="179" t="s">
        <v>45</v>
      </c>
      <c r="O162" s="38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20" t="s">
        <v>189</v>
      </c>
      <c r="AT162" s="20" t="s">
        <v>184</v>
      </c>
      <c r="AU162" s="20" t="s">
        <v>83</v>
      </c>
      <c r="AY162" s="20" t="s">
        <v>180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20" t="s">
        <v>24</v>
      </c>
      <c r="BK162" s="182">
        <f>ROUND(I162*H162,2)</f>
        <v>0</v>
      </c>
      <c r="BL162" s="20" t="s">
        <v>189</v>
      </c>
      <c r="BM162" s="20" t="s">
        <v>300</v>
      </c>
    </row>
    <row r="163" spans="2:65" s="1" customFormat="1" ht="27">
      <c r="B163" s="37"/>
      <c r="D163" s="193" t="s">
        <v>204</v>
      </c>
      <c r="F163" s="194" t="s">
        <v>205</v>
      </c>
      <c r="I163" s="195"/>
      <c r="L163" s="37"/>
      <c r="M163" s="196"/>
      <c r="N163" s="38"/>
      <c r="O163" s="38"/>
      <c r="P163" s="38"/>
      <c r="Q163" s="38"/>
      <c r="R163" s="38"/>
      <c r="S163" s="38"/>
      <c r="T163" s="66"/>
      <c r="AT163" s="20" t="s">
        <v>204</v>
      </c>
      <c r="AU163" s="20" t="s">
        <v>83</v>
      </c>
    </row>
    <row r="164" spans="2:65" s="1" customFormat="1" ht="25.5" customHeight="1">
      <c r="B164" s="170"/>
      <c r="C164" s="183" t="s">
        <v>301</v>
      </c>
      <c r="D164" s="183" t="s">
        <v>192</v>
      </c>
      <c r="E164" s="184" t="s">
        <v>302</v>
      </c>
      <c r="F164" s="185" t="s">
        <v>303</v>
      </c>
      <c r="G164" s="186" t="s">
        <v>194</v>
      </c>
      <c r="H164" s="187">
        <v>4</v>
      </c>
      <c r="I164" s="188"/>
      <c r="J164" s="189">
        <f>ROUND(I164*H164,2)</f>
        <v>0</v>
      </c>
      <c r="K164" s="185" t="s">
        <v>5</v>
      </c>
      <c r="L164" s="190"/>
      <c r="M164" s="191" t="s">
        <v>5</v>
      </c>
      <c r="N164" s="192" t="s">
        <v>45</v>
      </c>
      <c r="O164" s="38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AR164" s="20" t="s">
        <v>195</v>
      </c>
      <c r="AT164" s="20" t="s">
        <v>192</v>
      </c>
      <c r="AU164" s="20" t="s">
        <v>83</v>
      </c>
      <c r="AY164" s="20" t="s">
        <v>180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20" t="s">
        <v>24</v>
      </c>
      <c r="BK164" s="182">
        <f>ROUND(I164*H164,2)</f>
        <v>0</v>
      </c>
      <c r="BL164" s="20" t="s">
        <v>189</v>
      </c>
      <c r="BM164" s="20" t="s">
        <v>304</v>
      </c>
    </row>
    <row r="165" spans="2:65" s="10" customFormat="1" ht="29.85" customHeight="1">
      <c r="B165" s="156"/>
      <c r="D165" s="167" t="s">
        <v>73</v>
      </c>
      <c r="E165" s="168" t="s">
        <v>305</v>
      </c>
      <c r="F165" s="168" t="s">
        <v>306</v>
      </c>
      <c r="I165" s="159"/>
      <c r="J165" s="169">
        <f>BK165</f>
        <v>0</v>
      </c>
      <c r="L165" s="156"/>
      <c r="M165" s="161"/>
      <c r="N165" s="162"/>
      <c r="O165" s="162"/>
      <c r="P165" s="163">
        <f>SUM(P166:P167)</f>
        <v>0</v>
      </c>
      <c r="Q165" s="162"/>
      <c r="R165" s="163">
        <f>SUM(R166:R167)</f>
        <v>0</v>
      </c>
      <c r="S165" s="162"/>
      <c r="T165" s="164">
        <f>SUM(T166:T167)</f>
        <v>0</v>
      </c>
      <c r="AR165" s="157" t="s">
        <v>83</v>
      </c>
      <c r="AT165" s="165" t="s">
        <v>73</v>
      </c>
      <c r="AU165" s="165" t="s">
        <v>24</v>
      </c>
      <c r="AY165" s="157" t="s">
        <v>180</v>
      </c>
      <c r="BK165" s="166">
        <f>SUM(BK166:BK167)</f>
        <v>0</v>
      </c>
    </row>
    <row r="166" spans="2:65" s="1" customFormat="1" ht="25.5" customHeight="1">
      <c r="B166" s="170"/>
      <c r="C166" s="171" t="s">
        <v>307</v>
      </c>
      <c r="D166" s="171" t="s">
        <v>184</v>
      </c>
      <c r="E166" s="172" t="s">
        <v>308</v>
      </c>
      <c r="F166" s="173" t="s">
        <v>309</v>
      </c>
      <c r="G166" s="174" t="s">
        <v>187</v>
      </c>
      <c r="H166" s="175">
        <v>8</v>
      </c>
      <c r="I166" s="176"/>
      <c r="J166" s="177">
        <f>ROUND(I166*H166,2)</f>
        <v>0</v>
      </c>
      <c r="K166" s="173" t="s">
        <v>188</v>
      </c>
      <c r="L166" s="37"/>
      <c r="M166" s="178" t="s">
        <v>5</v>
      </c>
      <c r="N166" s="179" t="s">
        <v>45</v>
      </c>
      <c r="O166" s="38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20" t="s">
        <v>189</v>
      </c>
      <c r="AT166" s="20" t="s">
        <v>184</v>
      </c>
      <c r="AU166" s="20" t="s">
        <v>83</v>
      </c>
      <c r="AY166" s="20" t="s">
        <v>180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20" t="s">
        <v>24</v>
      </c>
      <c r="BK166" s="182">
        <f>ROUND(I166*H166,2)</f>
        <v>0</v>
      </c>
      <c r="BL166" s="20" t="s">
        <v>189</v>
      </c>
      <c r="BM166" s="20" t="s">
        <v>310</v>
      </c>
    </row>
    <row r="167" spans="2:65" s="1" customFormat="1" ht="25.5" customHeight="1">
      <c r="B167" s="170"/>
      <c r="C167" s="183" t="s">
        <v>311</v>
      </c>
      <c r="D167" s="183" t="s">
        <v>192</v>
      </c>
      <c r="E167" s="184" t="s">
        <v>312</v>
      </c>
      <c r="F167" s="185" t="s">
        <v>313</v>
      </c>
      <c r="G167" s="186" t="s">
        <v>194</v>
      </c>
      <c r="H167" s="187">
        <v>8</v>
      </c>
      <c r="I167" s="188"/>
      <c r="J167" s="189">
        <f>ROUND(I167*H167,2)</f>
        <v>0</v>
      </c>
      <c r="K167" s="185" t="s">
        <v>5</v>
      </c>
      <c r="L167" s="190"/>
      <c r="M167" s="191" t="s">
        <v>5</v>
      </c>
      <c r="N167" s="192" t="s">
        <v>45</v>
      </c>
      <c r="O167" s="38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AR167" s="20" t="s">
        <v>195</v>
      </c>
      <c r="AT167" s="20" t="s">
        <v>192</v>
      </c>
      <c r="AU167" s="20" t="s">
        <v>83</v>
      </c>
      <c r="AY167" s="20" t="s">
        <v>180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20" t="s">
        <v>24</v>
      </c>
      <c r="BK167" s="182">
        <f>ROUND(I167*H167,2)</f>
        <v>0</v>
      </c>
      <c r="BL167" s="20" t="s">
        <v>189</v>
      </c>
      <c r="BM167" s="20" t="s">
        <v>314</v>
      </c>
    </row>
    <row r="168" spans="2:65" s="10" customFormat="1" ht="29.85" customHeight="1">
      <c r="B168" s="156"/>
      <c r="D168" s="167" t="s">
        <v>73</v>
      </c>
      <c r="E168" s="168" t="s">
        <v>315</v>
      </c>
      <c r="F168" s="168" t="s">
        <v>316</v>
      </c>
      <c r="I168" s="159"/>
      <c r="J168" s="169">
        <f>BK168</f>
        <v>0</v>
      </c>
      <c r="L168" s="156"/>
      <c r="M168" s="161"/>
      <c r="N168" s="162"/>
      <c r="O168" s="162"/>
      <c r="P168" s="163">
        <f>SUM(P169:P170)</f>
        <v>0</v>
      </c>
      <c r="Q168" s="162"/>
      <c r="R168" s="163">
        <f>SUM(R169:R170)</f>
        <v>0</v>
      </c>
      <c r="S168" s="162"/>
      <c r="T168" s="164">
        <f>SUM(T169:T170)</f>
        <v>0</v>
      </c>
      <c r="AR168" s="157" t="s">
        <v>83</v>
      </c>
      <c r="AT168" s="165" t="s">
        <v>73</v>
      </c>
      <c r="AU168" s="165" t="s">
        <v>24</v>
      </c>
      <c r="AY168" s="157" t="s">
        <v>180</v>
      </c>
      <c r="BK168" s="166">
        <f>SUM(BK169:BK170)</f>
        <v>0</v>
      </c>
    </row>
    <row r="169" spans="2:65" s="1" customFormat="1" ht="38.25" customHeight="1">
      <c r="B169" s="170"/>
      <c r="C169" s="171" t="s">
        <v>317</v>
      </c>
      <c r="D169" s="171" t="s">
        <v>184</v>
      </c>
      <c r="E169" s="172" t="s">
        <v>318</v>
      </c>
      <c r="F169" s="173" t="s">
        <v>319</v>
      </c>
      <c r="G169" s="174" t="s">
        <v>187</v>
      </c>
      <c r="H169" s="175">
        <v>6</v>
      </c>
      <c r="I169" s="176"/>
      <c r="J169" s="177">
        <f>ROUND(I169*H169,2)</f>
        <v>0</v>
      </c>
      <c r="K169" s="173" t="s">
        <v>188</v>
      </c>
      <c r="L169" s="37"/>
      <c r="M169" s="178" t="s">
        <v>5</v>
      </c>
      <c r="N169" s="179" t="s">
        <v>45</v>
      </c>
      <c r="O169" s="38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AR169" s="20" t="s">
        <v>189</v>
      </c>
      <c r="AT169" s="20" t="s">
        <v>184</v>
      </c>
      <c r="AU169" s="20" t="s">
        <v>83</v>
      </c>
      <c r="AY169" s="20" t="s">
        <v>180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20" t="s">
        <v>24</v>
      </c>
      <c r="BK169" s="182">
        <f>ROUND(I169*H169,2)</f>
        <v>0</v>
      </c>
      <c r="BL169" s="20" t="s">
        <v>189</v>
      </c>
      <c r="BM169" s="20" t="s">
        <v>320</v>
      </c>
    </row>
    <row r="170" spans="2:65" s="1" customFormat="1" ht="16.5" customHeight="1">
      <c r="B170" s="170"/>
      <c r="C170" s="183" t="s">
        <v>321</v>
      </c>
      <c r="D170" s="183" t="s">
        <v>192</v>
      </c>
      <c r="E170" s="184" t="s">
        <v>322</v>
      </c>
      <c r="F170" s="185" t="s">
        <v>323</v>
      </c>
      <c r="G170" s="186" t="s">
        <v>194</v>
      </c>
      <c r="H170" s="187">
        <v>6</v>
      </c>
      <c r="I170" s="188"/>
      <c r="J170" s="189">
        <f>ROUND(I170*H170,2)</f>
        <v>0</v>
      </c>
      <c r="K170" s="185" t="s">
        <v>5</v>
      </c>
      <c r="L170" s="190"/>
      <c r="M170" s="191" t="s">
        <v>5</v>
      </c>
      <c r="N170" s="192" t="s">
        <v>45</v>
      </c>
      <c r="O170" s="38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20" t="s">
        <v>195</v>
      </c>
      <c r="AT170" s="20" t="s">
        <v>192</v>
      </c>
      <c r="AU170" s="20" t="s">
        <v>83</v>
      </c>
      <c r="AY170" s="20" t="s">
        <v>180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20" t="s">
        <v>24</v>
      </c>
      <c r="BK170" s="182">
        <f>ROUND(I170*H170,2)</f>
        <v>0</v>
      </c>
      <c r="BL170" s="20" t="s">
        <v>189</v>
      </c>
      <c r="BM170" s="20" t="s">
        <v>324</v>
      </c>
    </row>
    <row r="171" spans="2:65" s="10" customFormat="1" ht="29.85" customHeight="1">
      <c r="B171" s="156"/>
      <c r="D171" s="167" t="s">
        <v>73</v>
      </c>
      <c r="E171" s="168" t="s">
        <v>325</v>
      </c>
      <c r="F171" s="168" t="s">
        <v>326</v>
      </c>
      <c r="I171" s="159"/>
      <c r="J171" s="169">
        <f>BK171</f>
        <v>0</v>
      </c>
      <c r="L171" s="156"/>
      <c r="M171" s="161"/>
      <c r="N171" s="162"/>
      <c r="O171" s="162"/>
      <c r="P171" s="163">
        <f>SUM(P172:P174)</f>
        <v>0</v>
      </c>
      <c r="Q171" s="162"/>
      <c r="R171" s="163">
        <f>SUM(R172:R174)</f>
        <v>0</v>
      </c>
      <c r="S171" s="162"/>
      <c r="T171" s="164">
        <f>SUM(T172:T174)</f>
        <v>0</v>
      </c>
      <c r="AR171" s="157" t="s">
        <v>83</v>
      </c>
      <c r="AT171" s="165" t="s">
        <v>73</v>
      </c>
      <c r="AU171" s="165" t="s">
        <v>24</v>
      </c>
      <c r="AY171" s="157" t="s">
        <v>180</v>
      </c>
      <c r="BK171" s="166">
        <f>SUM(BK172:BK174)</f>
        <v>0</v>
      </c>
    </row>
    <row r="172" spans="2:65" s="1" customFormat="1" ht="25.5" customHeight="1">
      <c r="B172" s="170"/>
      <c r="C172" s="171" t="s">
        <v>327</v>
      </c>
      <c r="D172" s="171" t="s">
        <v>184</v>
      </c>
      <c r="E172" s="172" t="s">
        <v>328</v>
      </c>
      <c r="F172" s="173" t="s">
        <v>329</v>
      </c>
      <c r="G172" s="174" t="s">
        <v>187</v>
      </c>
      <c r="H172" s="175">
        <v>2</v>
      </c>
      <c r="I172" s="176"/>
      <c r="J172" s="177">
        <f>ROUND(I172*H172,2)</f>
        <v>0</v>
      </c>
      <c r="K172" s="173" t="s">
        <v>188</v>
      </c>
      <c r="L172" s="37"/>
      <c r="M172" s="178" t="s">
        <v>5</v>
      </c>
      <c r="N172" s="179" t="s">
        <v>45</v>
      </c>
      <c r="O172" s="38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AR172" s="20" t="s">
        <v>189</v>
      </c>
      <c r="AT172" s="20" t="s">
        <v>184</v>
      </c>
      <c r="AU172" s="20" t="s">
        <v>83</v>
      </c>
      <c r="AY172" s="20" t="s">
        <v>180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20" t="s">
        <v>24</v>
      </c>
      <c r="BK172" s="182">
        <f>ROUND(I172*H172,2)</f>
        <v>0</v>
      </c>
      <c r="BL172" s="20" t="s">
        <v>189</v>
      </c>
      <c r="BM172" s="20" t="s">
        <v>330</v>
      </c>
    </row>
    <row r="173" spans="2:65" s="1" customFormat="1" ht="16.5" customHeight="1">
      <c r="B173" s="170"/>
      <c r="C173" s="183" t="s">
        <v>331</v>
      </c>
      <c r="D173" s="183" t="s">
        <v>192</v>
      </c>
      <c r="E173" s="184" t="s">
        <v>332</v>
      </c>
      <c r="F173" s="185" t="s">
        <v>333</v>
      </c>
      <c r="G173" s="186" t="s">
        <v>194</v>
      </c>
      <c r="H173" s="187">
        <v>2</v>
      </c>
      <c r="I173" s="188"/>
      <c r="J173" s="189">
        <f>ROUND(I173*H173,2)</f>
        <v>0</v>
      </c>
      <c r="K173" s="185" t="s">
        <v>5</v>
      </c>
      <c r="L173" s="190"/>
      <c r="M173" s="191" t="s">
        <v>5</v>
      </c>
      <c r="N173" s="192" t="s">
        <v>45</v>
      </c>
      <c r="O173" s="38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AR173" s="20" t="s">
        <v>195</v>
      </c>
      <c r="AT173" s="20" t="s">
        <v>192</v>
      </c>
      <c r="AU173" s="20" t="s">
        <v>83</v>
      </c>
      <c r="AY173" s="20" t="s">
        <v>180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20" t="s">
        <v>24</v>
      </c>
      <c r="BK173" s="182">
        <f>ROUND(I173*H173,2)</f>
        <v>0</v>
      </c>
      <c r="BL173" s="20" t="s">
        <v>189</v>
      </c>
      <c r="BM173" s="20" t="s">
        <v>334</v>
      </c>
    </row>
    <row r="174" spans="2:65" s="1" customFormat="1" ht="16.5" customHeight="1">
      <c r="B174" s="170"/>
      <c r="C174" s="183" t="s">
        <v>335</v>
      </c>
      <c r="D174" s="183" t="s">
        <v>192</v>
      </c>
      <c r="E174" s="184" t="s">
        <v>336</v>
      </c>
      <c r="F174" s="185" t="s">
        <v>337</v>
      </c>
      <c r="G174" s="186" t="s">
        <v>194</v>
      </c>
      <c r="H174" s="187">
        <v>2</v>
      </c>
      <c r="I174" s="188"/>
      <c r="J174" s="189">
        <f>ROUND(I174*H174,2)</f>
        <v>0</v>
      </c>
      <c r="K174" s="185" t="s">
        <v>5</v>
      </c>
      <c r="L174" s="190"/>
      <c r="M174" s="191" t="s">
        <v>5</v>
      </c>
      <c r="N174" s="192" t="s">
        <v>45</v>
      </c>
      <c r="O174" s="38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AR174" s="20" t="s">
        <v>195</v>
      </c>
      <c r="AT174" s="20" t="s">
        <v>192</v>
      </c>
      <c r="AU174" s="20" t="s">
        <v>83</v>
      </c>
      <c r="AY174" s="20" t="s">
        <v>180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20" t="s">
        <v>24</v>
      </c>
      <c r="BK174" s="182">
        <f>ROUND(I174*H174,2)</f>
        <v>0</v>
      </c>
      <c r="BL174" s="20" t="s">
        <v>189</v>
      </c>
      <c r="BM174" s="20" t="s">
        <v>338</v>
      </c>
    </row>
    <row r="175" spans="2:65" s="10" customFormat="1" ht="29.85" customHeight="1">
      <c r="B175" s="156"/>
      <c r="D175" s="167" t="s">
        <v>73</v>
      </c>
      <c r="E175" s="168" t="s">
        <v>339</v>
      </c>
      <c r="F175" s="168" t="s">
        <v>340</v>
      </c>
      <c r="I175" s="159"/>
      <c r="J175" s="169">
        <f>BK175</f>
        <v>0</v>
      </c>
      <c r="L175" s="156"/>
      <c r="M175" s="161"/>
      <c r="N175" s="162"/>
      <c r="O175" s="162"/>
      <c r="P175" s="163">
        <f>SUM(P176:P178)</f>
        <v>0</v>
      </c>
      <c r="Q175" s="162"/>
      <c r="R175" s="163">
        <f>SUM(R176:R178)</f>
        <v>0</v>
      </c>
      <c r="S175" s="162"/>
      <c r="T175" s="164">
        <f>SUM(T176:T178)</f>
        <v>0</v>
      </c>
      <c r="AR175" s="157" t="s">
        <v>83</v>
      </c>
      <c r="AT175" s="165" t="s">
        <v>73</v>
      </c>
      <c r="AU175" s="165" t="s">
        <v>24</v>
      </c>
      <c r="AY175" s="157" t="s">
        <v>180</v>
      </c>
      <c r="BK175" s="166">
        <f>SUM(BK176:BK178)</f>
        <v>0</v>
      </c>
    </row>
    <row r="176" spans="2:65" s="1" customFormat="1" ht="25.5" customHeight="1">
      <c r="B176" s="170"/>
      <c r="C176" s="171" t="s">
        <v>341</v>
      </c>
      <c r="D176" s="171" t="s">
        <v>184</v>
      </c>
      <c r="E176" s="172" t="s">
        <v>342</v>
      </c>
      <c r="F176" s="173" t="s">
        <v>343</v>
      </c>
      <c r="G176" s="174" t="s">
        <v>187</v>
      </c>
      <c r="H176" s="175">
        <v>2</v>
      </c>
      <c r="I176" s="176"/>
      <c r="J176" s="177">
        <f>ROUND(I176*H176,2)</f>
        <v>0</v>
      </c>
      <c r="K176" s="173" t="s">
        <v>188</v>
      </c>
      <c r="L176" s="37"/>
      <c r="M176" s="178" t="s">
        <v>5</v>
      </c>
      <c r="N176" s="179" t="s">
        <v>45</v>
      </c>
      <c r="O176" s="38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AR176" s="20" t="s">
        <v>189</v>
      </c>
      <c r="AT176" s="20" t="s">
        <v>184</v>
      </c>
      <c r="AU176" s="20" t="s">
        <v>83</v>
      </c>
      <c r="AY176" s="20" t="s">
        <v>180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20" t="s">
        <v>24</v>
      </c>
      <c r="BK176" s="182">
        <f>ROUND(I176*H176,2)</f>
        <v>0</v>
      </c>
      <c r="BL176" s="20" t="s">
        <v>189</v>
      </c>
      <c r="BM176" s="20" t="s">
        <v>344</v>
      </c>
    </row>
    <row r="177" spans="2:65" s="1" customFormat="1" ht="16.5" customHeight="1">
      <c r="B177" s="170"/>
      <c r="C177" s="183" t="s">
        <v>345</v>
      </c>
      <c r="D177" s="183" t="s">
        <v>192</v>
      </c>
      <c r="E177" s="184" t="s">
        <v>346</v>
      </c>
      <c r="F177" s="185" t="s">
        <v>347</v>
      </c>
      <c r="G177" s="186" t="s">
        <v>194</v>
      </c>
      <c r="H177" s="187">
        <v>2</v>
      </c>
      <c r="I177" s="188"/>
      <c r="J177" s="189">
        <f>ROUND(I177*H177,2)</f>
        <v>0</v>
      </c>
      <c r="K177" s="185" t="s">
        <v>5</v>
      </c>
      <c r="L177" s="190"/>
      <c r="M177" s="191" t="s">
        <v>5</v>
      </c>
      <c r="N177" s="192" t="s">
        <v>45</v>
      </c>
      <c r="O177" s="38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AR177" s="20" t="s">
        <v>195</v>
      </c>
      <c r="AT177" s="20" t="s">
        <v>192</v>
      </c>
      <c r="AU177" s="20" t="s">
        <v>83</v>
      </c>
      <c r="AY177" s="20" t="s">
        <v>180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20" t="s">
        <v>24</v>
      </c>
      <c r="BK177" s="182">
        <f>ROUND(I177*H177,2)</f>
        <v>0</v>
      </c>
      <c r="BL177" s="20" t="s">
        <v>189</v>
      </c>
      <c r="BM177" s="20" t="s">
        <v>348</v>
      </c>
    </row>
    <row r="178" spans="2:65" s="1" customFormat="1" ht="16.5" customHeight="1">
      <c r="B178" s="170"/>
      <c r="C178" s="183" t="s">
        <v>349</v>
      </c>
      <c r="D178" s="183" t="s">
        <v>192</v>
      </c>
      <c r="E178" s="184" t="s">
        <v>336</v>
      </c>
      <c r="F178" s="185" t="s">
        <v>337</v>
      </c>
      <c r="G178" s="186" t="s">
        <v>194</v>
      </c>
      <c r="H178" s="187">
        <v>2</v>
      </c>
      <c r="I178" s="188"/>
      <c r="J178" s="189">
        <f>ROUND(I178*H178,2)</f>
        <v>0</v>
      </c>
      <c r="K178" s="185" t="s">
        <v>5</v>
      </c>
      <c r="L178" s="190"/>
      <c r="M178" s="191" t="s">
        <v>5</v>
      </c>
      <c r="N178" s="192" t="s">
        <v>45</v>
      </c>
      <c r="O178" s="38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AR178" s="20" t="s">
        <v>195</v>
      </c>
      <c r="AT178" s="20" t="s">
        <v>192</v>
      </c>
      <c r="AU178" s="20" t="s">
        <v>83</v>
      </c>
      <c r="AY178" s="20" t="s">
        <v>180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20" t="s">
        <v>24</v>
      </c>
      <c r="BK178" s="182">
        <f>ROUND(I178*H178,2)</f>
        <v>0</v>
      </c>
      <c r="BL178" s="20" t="s">
        <v>189</v>
      </c>
      <c r="BM178" s="20" t="s">
        <v>350</v>
      </c>
    </row>
    <row r="179" spans="2:65" s="10" customFormat="1" ht="29.85" customHeight="1">
      <c r="B179" s="156"/>
      <c r="D179" s="167" t="s">
        <v>73</v>
      </c>
      <c r="E179" s="168" t="s">
        <v>351</v>
      </c>
      <c r="F179" s="168" t="s">
        <v>352</v>
      </c>
      <c r="I179" s="159"/>
      <c r="J179" s="169">
        <f>BK179</f>
        <v>0</v>
      </c>
      <c r="L179" s="156"/>
      <c r="M179" s="161"/>
      <c r="N179" s="162"/>
      <c r="O179" s="162"/>
      <c r="P179" s="163">
        <f>SUM(P180:P182)</f>
        <v>0</v>
      </c>
      <c r="Q179" s="162"/>
      <c r="R179" s="163">
        <f>SUM(R180:R182)</f>
        <v>0</v>
      </c>
      <c r="S179" s="162"/>
      <c r="T179" s="164">
        <f>SUM(T180:T182)</f>
        <v>0</v>
      </c>
      <c r="AR179" s="157" t="s">
        <v>83</v>
      </c>
      <c r="AT179" s="165" t="s">
        <v>73</v>
      </c>
      <c r="AU179" s="165" t="s">
        <v>24</v>
      </c>
      <c r="AY179" s="157" t="s">
        <v>180</v>
      </c>
      <c r="BK179" s="166">
        <f>SUM(BK180:BK182)</f>
        <v>0</v>
      </c>
    </row>
    <row r="180" spans="2:65" s="1" customFormat="1" ht="25.5" customHeight="1">
      <c r="B180" s="170"/>
      <c r="C180" s="171" t="s">
        <v>353</v>
      </c>
      <c r="D180" s="171" t="s">
        <v>184</v>
      </c>
      <c r="E180" s="172" t="s">
        <v>354</v>
      </c>
      <c r="F180" s="173" t="s">
        <v>355</v>
      </c>
      <c r="G180" s="174" t="s">
        <v>187</v>
      </c>
      <c r="H180" s="175">
        <v>1</v>
      </c>
      <c r="I180" s="176"/>
      <c r="J180" s="177">
        <f>ROUND(I180*H180,2)</f>
        <v>0</v>
      </c>
      <c r="K180" s="173" t="s">
        <v>188</v>
      </c>
      <c r="L180" s="37"/>
      <c r="M180" s="178" t="s">
        <v>5</v>
      </c>
      <c r="N180" s="179" t="s">
        <v>45</v>
      </c>
      <c r="O180" s="38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AR180" s="20" t="s">
        <v>189</v>
      </c>
      <c r="AT180" s="20" t="s">
        <v>184</v>
      </c>
      <c r="AU180" s="20" t="s">
        <v>83</v>
      </c>
      <c r="AY180" s="20" t="s">
        <v>180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20" t="s">
        <v>24</v>
      </c>
      <c r="BK180" s="182">
        <f>ROUND(I180*H180,2)</f>
        <v>0</v>
      </c>
      <c r="BL180" s="20" t="s">
        <v>189</v>
      </c>
      <c r="BM180" s="20" t="s">
        <v>356</v>
      </c>
    </row>
    <row r="181" spans="2:65" s="1" customFormat="1" ht="16.5" customHeight="1">
      <c r="B181" s="170"/>
      <c r="C181" s="183" t="s">
        <v>357</v>
      </c>
      <c r="D181" s="183" t="s">
        <v>192</v>
      </c>
      <c r="E181" s="184" t="s">
        <v>358</v>
      </c>
      <c r="F181" s="185" t="s">
        <v>359</v>
      </c>
      <c r="G181" s="186" t="s">
        <v>194</v>
      </c>
      <c r="H181" s="187">
        <v>1</v>
      </c>
      <c r="I181" s="188"/>
      <c r="J181" s="189">
        <f>ROUND(I181*H181,2)</f>
        <v>0</v>
      </c>
      <c r="K181" s="185" t="s">
        <v>5</v>
      </c>
      <c r="L181" s="190"/>
      <c r="M181" s="191" t="s">
        <v>5</v>
      </c>
      <c r="N181" s="192" t="s">
        <v>45</v>
      </c>
      <c r="O181" s="38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AR181" s="20" t="s">
        <v>195</v>
      </c>
      <c r="AT181" s="20" t="s">
        <v>192</v>
      </c>
      <c r="AU181" s="20" t="s">
        <v>83</v>
      </c>
      <c r="AY181" s="20" t="s">
        <v>180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20" t="s">
        <v>24</v>
      </c>
      <c r="BK181" s="182">
        <f>ROUND(I181*H181,2)</f>
        <v>0</v>
      </c>
      <c r="BL181" s="20" t="s">
        <v>189</v>
      </c>
      <c r="BM181" s="20" t="s">
        <v>360</v>
      </c>
    </row>
    <row r="182" spans="2:65" s="1" customFormat="1" ht="16.5" customHeight="1">
      <c r="B182" s="170"/>
      <c r="C182" s="183" t="s">
        <v>361</v>
      </c>
      <c r="D182" s="183" t="s">
        <v>192</v>
      </c>
      <c r="E182" s="184" t="s">
        <v>336</v>
      </c>
      <c r="F182" s="185" t="s">
        <v>337</v>
      </c>
      <c r="G182" s="186" t="s">
        <v>194</v>
      </c>
      <c r="H182" s="187">
        <v>1</v>
      </c>
      <c r="I182" s="188"/>
      <c r="J182" s="189">
        <f>ROUND(I182*H182,2)</f>
        <v>0</v>
      </c>
      <c r="K182" s="185" t="s">
        <v>5</v>
      </c>
      <c r="L182" s="190"/>
      <c r="M182" s="191" t="s">
        <v>5</v>
      </c>
      <c r="N182" s="192" t="s">
        <v>45</v>
      </c>
      <c r="O182" s="38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AR182" s="20" t="s">
        <v>195</v>
      </c>
      <c r="AT182" s="20" t="s">
        <v>192</v>
      </c>
      <c r="AU182" s="20" t="s">
        <v>83</v>
      </c>
      <c r="AY182" s="20" t="s">
        <v>180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20" t="s">
        <v>24</v>
      </c>
      <c r="BK182" s="182">
        <f>ROUND(I182*H182,2)</f>
        <v>0</v>
      </c>
      <c r="BL182" s="20" t="s">
        <v>189</v>
      </c>
      <c r="BM182" s="20" t="s">
        <v>362</v>
      </c>
    </row>
    <row r="183" spans="2:65" s="10" customFormat="1" ht="29.85" customHeight="1">
      <c r="B183" s="156"/>
      <c r="D183" s="167" t="s">
        <v>73</v>
      </c>
      <c r="E183" s="168" t="s">
        <v>363</v>
      </c>
      <c r="F183" s="168" t="s">
        <v>364</v>
      </c>
      <c r="I183" s="159"/>
      <c r="J183" s="169">
        <f>BK183</f>
        <v>0</v>
      </c>
      <c r="L183" s="156"/>
      <c r="M183" s="161"/>
      <c r="N183" s="162"/>
      <c r="O183" s="162"/>
      <c r="P183" s="163">
        <f>SUM(P184:P185)</f>
        <v>0</v>
      </c>
      <c r="Q183" s="162"/>
      <c r="R183" s="163">
        <f>SUM(R184:R185)</f>
        <v>0</v>
      </c>
      <c r="S183" s="162"/>
      <c r="T183" s="164">
        <f>SUM(T184:T185)</f>
        <v>0</v>
      </c>
      <c r="AR183" s="157" t="s">
        <v>83</v>
      </c>
      <c r="AT183" s="165" t="s">
        <v>73</v>
      </c>
      <c r="AU183" s="165" t="s">
        <v>24</v>
      </c>
      <c r="AY183" s="157" t="s">
        <v>180</v>
      </c>
      <c r="BK183" s="166">
        <f>SUM(BK184:BK185)</f>
        <v>0</v>
      </c>
    </row>
    <row r="184" spans="2:65" s="1" customFormat="1" ht="38.25" customHeight="1">
      <c r="B184" s="170"/>
      <c r="C184" s="171" t="s">
        <v>365</v>
      </c>
      <c r="D184" s="171" t="s">
        <v>184</v>
      </c>
      <c r="E184" s="172" t="s">
        <v>366</v>
      </c>
      <c r="F184" s="173" t="s">
        <v>367</v>
      </c>
      <c r="G184" s="174" t="s">
        <v>187</v>
      </c>
      <c r="H184" s="175">
        <v>3</v>
      </c>
      <c r="I184" s="176"/>
      <c r="J184" s="177">
        <f>ROUND(I184*H184,2)</f>
        <v>0</v>
      </c>
      <c r="K184" s="173" t="s">
        <v>188</v>
      </c>
      <c r="L184" s="37"/>
      <c r="M184" s="178" t="s">
        <v>5</v>
      </c>
      <c r="N184" s="179" t="s">
        <v>45</v>
      </c>
      <c r="O184" s="38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AR184" s="20" t="s">
        <v>189</v>
      </c>
      <c r="AT184" s="20" t="s">
        <v>184</v>
      </c>
      <c r="AU184" s="20" t="s">
        <v>83</v>
      </c>
      <c r="AY184" s="20" t="s">
        <v>180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20" t="s">
        <v>24</v>
      </c>
      <c r="BK184" s="182">
        <f>ROUND(I184*H184,2)</f>
        <v>0</v>
      </c>
      <c r="BL184" s="20" t="s">
        <v>189</v>
      </c>
      <c r="BM184" s="20" t="s">
        <v>368</v>
      </c>
    </row>
    <row r="185" spans="2:65" s="1" customFormat="1" ht="25.5" customHeight="1">
      <c r="B185" s="170"/>
      <c r="C185" s="183" t="s">
        <v>369</v>
      </c>
      <c r="D185" s="183" t="s">
        <v>192</v>
      </c>
      <c r="E185" s="184" t="s">
        <v>370</v>
      </c>
      <c r="F185" s="185" t="s">
        <v>371</v>
      </c>
      <c r="G185" s="186" t="s">
        <v>194</v>
      </c>
      <c r="H185" s="187">
        <v>3</v>
      </c>
      <c r="I185" s="188"/>
      <c r="J185" s="189">
        <f>ROUND(I185*H185,2)</f>
        <v>0</v>
      </c>
      <c r="K185" s="185" t="s">
        <v>5</v>
      </c>
      <c r="L185" s="190"/>
      <c r="M185" s="191" t="s">
        <v>5</v>
      </c>
      <c r="N185" s="192" t="s">
        <v>45</v>
      </c>
      <c r="O185" s="38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AR185" s="20" t="s">
        <v>195</v>
      </c>
      <c r="AT185" s="20" t="s">
        <v>192</v>
      </c>
      <c r="AU185" s="20" t="s">
        <v>83</v>
      </c>
      <c r="AY185" s="20" t="s">
        <v>180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20" t="s">
        <v>24</v>
      </c>
      <c r="BK185" s="182">
        <f>ROUND(I185*H185,2)</f>
        <v>0</v>
      </c>
      <c r="BL185" s="20" t="s">
        <v>189</v>
      </c>
      <c r="BM185" s="20" t="s">
        <v>372</v>
      </c>
    </row>
    <row r="186" spans="2:65" s="10" customFormat="1" ht="29.85" customHeight="1">
      <c r="B186" s="156"/>
      <c r="D186" s="167" t="s">
        <v>73</v>
      </c>
      <c r="E186" s="168" t="s">
        <v>373</v>
      </c>
      <c r="F186" s="168" t="s">
        <v>374</v>
      </c>
      <c r="I186" s="159"/>
      <c r="J186" s="169">
        <f>BK186</f>
        <v>0</v>
      </c>
      <c r="L186" s="156"/>
      <c r="M186" s="161"/>
      <c r="N186" s="162"/>
      <c r="O186" s="162"/>
      <c r="P186" s="163">
        <f>P187</f>
        <v>0</v>
      </c>
      <c r="Q186" s="162"/>
      <c r="R186" s="163">
        <f>R187</f>
        <v>0</v>
      </c>
      <c r="S186" s="162"/>
      <c r="T186" s="164">
        <f>T187</f>
        <v>0</v>
      </c>
      <c r="AR186" s="157" t="s">
        <v>83</v>
      </c>
      <c r="AT186" s="165" t="s">
        <v>73</v>
      </c>
      <c r="AU186" s="165" t="s">
        <v>24</v>
      </c>
      <c r="AY186" s="157" t="s">
        <v>180</v>
      </c>
      <c r="BK186" s="166">
        <f>BK187</f>
        <v>0</v>
      </c>
    </row>
    <row r="187" spans="2:65" s="1" customFormat="1" ht="16.5" customHeight="1">
      <c r="B187" s="170"/>
      <c r="C187" s="183" t="s">
        <v>375</v>
      </c>
      <c r="D187" s="183" t="s">
        <v>192</v>
      </c>
      <c r="E187" s="184" t="s">
        <v>376</v>
      </c>
      <c r="F187" s="185" t="s">
        <v>377</v>
      </c>
      <c r="G187" s="186" t="s">
        <v>194</v>
      </c>
      <c r="H187" s="187">
        <v>8</v>
      </c>
      <c r="I187" s="188"/>
      <c r="J187" s="189">
        <f>ROUND(I187*H187,2)</f>
        <v>0</v>
      </c>
      <c r="K187" s="185" t="s">
        <v>5</v>
      </c>
      <c r="L187" s="190"/>
      <c r="M187" s="191" t="s">
        <v>5</v>
      </c>
      <c r="N187" s="192" t="s">
        <v>45</v>
      </c>
      <c r="O187" s="38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AR187" s="20" t="s">
        <v>195</v>
      </c>
      <c r="AT187" s="20" t="s">
        <v>192</v>
      </c>
      <c r="AU187" s="20" t="s">
        <v>83</v>
      </c>
      <c r="AY187" s="20" t="s">
        <v>180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20" t="s">
        <v>24</v>
      </c>
      <c r="BK187" s="182">
        <f>ROUND(I187*H187,2)</f>
        <v>0</v>
      </c>
      <c r="BL187" s="20" t="s">
        <v>189</v>
      </c>
      <c r="BM187" s="20" t="s">
        <v>378</v>
      </c>
    </row>
    <row r="188" spans="2:65" s="10" customFormat="1" ht="29.85" customHeight="1">
      <c r="B188" s="156"/>
      <c r="D188" s="167" t="s">
        <v>73</v>
      </c>
      <c r="E188" s="168" t="s">
        <v>379</v>
      </c>
      <c r="F188" s="168" t="s">
        <v>380</v>
      </c>
      <c r="I188" s="159"/>
      <c r="J188" s="169">
        <f>BK188</f>
        <v>0</v>
      </c>
      <c r="L188" s="156"/>
      <c r="M188" s="161"/>
      <c r="N188" s="162"/>
      <c r="O188" s="162"/>
      <c r="P188" s="163">
        <f>SUM(P189:P190)</f>
        <v>0</v>
      </c>
      <c r="Q188" s="162"/>
      <c r="R188" s="163">
        <f>SUM(R189:R190)</f>
        <v>0</v>
      </c>
      <c r="S188" s="162"/>
      <c r="T188" s="164">
        <f>SUM(T189:T190)</f>
        <v>0</v>
      </c>
      <c r="AR188" s="157" t="s">
        <v>83</v>
      </c>
      <c r="AT188" s="165" t="s">
        <v>73</v>
      </c>
      <c r="AU188" s="165" t="s">
        <v>24</v>
      </c>
      <c r="AY188" s="157" t="s">
        <v>180</v>
      </c>
      <c r="BK188" s="166">
        <f>SUM(BK189:BK190)</f>
        <v>0</v>
      </c>
    </row>
    <row r="189" spans="2:65" s="1" customFormat="1" ht="25.5" customHeight="1">
      <c r="B189" s="170"/>
      <c r="C189" s="171" t="s">
        <v>381</v>
      </c>
      <c r="D189" s="171" t="s">
        <v>184</v>
      </c>
      <c r="E189" s="172" t="s">
        <v>382</v>
      </c>
      <c r="F189" s="173" t="s">
        <v>383</v>
      </c>
      <c r="G189" s="174" t="s">
        <v>202</v>
      </c>
      <c r="H189" s="175">
        <v>60</v>
      </c>
      <c r="I189" s="176"/>
      <c r="J189" s="177">
        <f>ROUND(I189*H189,2)</f>
        <v>0</v>
      </c>
      <c r="K189" s="173" t="s">
        <v>188</v>
      </c>
      <c r="L189" s="37"/>
      <c r="M189" s="178" t="s">
        <v>5</v>
      </c>
      <c r="N189" s="179" t="s">
        <v>45</v>
      </c>
      <c r="O189" s="38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AR189" s="20" t="s">
        <v>189</v>
      </c>
      <c r="AT189" s="20" t="s">
        <v>184</v>
      </c>
      <c r="AU189" s="20" t="s">
        <v>83</v>
      </c>
      <c r="AY189" s="20" t="s">
        <v>180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20" t="s">
        <v>24</v>
      </c>
      <c r="BK189" s="182">
        <f>ROUND(I189*H189,2)</f>
        <v>0</v>
      </c>
      <c r="BL189" s="20" t="s">
        <v>189</v>
      </c>
      <c r="BM189" s="20" t="s">
        <v>384</v>
      </c>
    </row>
    <row r="190" spans="2:65" s="1" customFormat="1" ht="16.5" customHeight="1">
      <c r="B190" s="170"/>
      <c r="C190" s="183" t="s">
        <v>385</v>
      </c>
      <c r="D190" s="183" t="s">
        <v>192</v>
      </c>
      <c r="E190" s="184" t="s">
        <v>386</v>
      </c>
      <c r="F190" s="185" t="s">
        <v>387</v>
      </c>
      <c r="G190" s="186" t="s">
        <v>192</v>
      </c>
      <c r="H190" s="187">
        <v>60</v>
      </c>
      <c r="I190" s="188"/>
      <c r="J190" s="189">
        <f>ROUND(I190*H190,2)</f>
        <v>0</v>
      </c>
      <c r="K190" s="185" t="s">
        <v>5</v>
      </c>
      <c r="L190" s="190"/>
      <c r="M190" s="191" t="s">
        <v>5</v>
      </c>
      <c r="N190" s="192" t="s">
        <v>45</v>
      </c>
      <c r="O190" s="38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AR190" s="20" t="s">
        <v>195</v>
      </c>
      <c r="AT190" s="20" t="s">
        <v>192</v>
      </c>
      <c r="AU190" s="20" t="s">
        <v>83</v>
      </c>
      <c r="AY190" s="20" t="s">
        <v>180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20" t="s">
        <v>24</v>
      </c>
      <c r="BK190" s="182">
        <f>ROUND(I190*H190,2)</f>
        <v>0</v>
      </c>
      <c r="BL190" s="20" t="s">
        <v>189</v>
      </c>
      <c r="BM190" s="20" t="s">
        <v>388</v>
      </c>
    </row>
    <row r="191" spans="2:65" s="10" customFormat="1" ht="29.85" customHeight="1">
      <c r="B191" s="156"/>
      <c r="D191" s="167" t="s">
        <v>73</v>
      </c>
      <c r="E191" s="168" t="s">
        <v>389</v>
      </c>
      <c r="F191" s="168" t="s">
        <v>390</v>
      </c>
      <c r="I191" s="159"/>
      <c r="J191" s="169">
        <f>BK191</f>
        <v>0</v>
      </c>
      <c r="L191" s="156"/>
      <c r="M191" s="161"/>
      <c r="N191" s="162"/>
      <c r="O191" s="162"/>
      <c r="P191" s="163">
        <f>SUM(P192:P193)</f>
        <v>0</v>
      </c>
      <c r="Q191" s="162"/>
      <c r="R191" s="163">
        <f>SUM(R192:R193)</f>
        <v>0</v>
      </c>
      <c r="S191" s="162"/>
      <c r="T191" s="164">
        <f>SUM(T192:T193)</f>
        <v>0</v>
      </c>
      <c r="AR191" s="157" t="s">
        <v>83</v>
      </c>
      <c r="AT191" s="165" t="s">
        <v>73</v>
      </c>
      <c r="AU191" s="165" t="s">
        <v>24</v>
      </c>
      <c r="AY191" s="157" t="s">
        <v>180</v>
      </c>
      <c r="BK191" s="166">
        <f>SUM(BK192:BK193)</f>
        <v>0</v>
      </c>
    </row>
    <row r="192" spans="2:65" s="1" customFormat="1" ht="25.5" customHeight="1">
      <c r="B192" s="170"/>
      <c r="C192" s="171" t="s">
        <v>391</v>
      </c>
      <c r="D192" s="171" t="s">
        <v>184</v>
      </c>
      <c r="E192" s="172" t="s">
        <v>382</v>
      </c>
      <c r="F192" s="173" t="s">
        <v>383</v>
      </c>
      <c r="G192" s="174" t="s">
        <v>202</v>
      </c>
      <c r="H192" s="175">
        <v>120</v>
      </c>
      <c r="I192" s="176"/>
      <c r="J192" s="177">
        <f>ROUND(I192*H192,2)</f>
        <v>0</v>
      </c>
      <c r="K192" s="173" t="s">
        <v>188</v>
      </c>
      <c r="L192" s="37"/>
      <c r="M192" s="178" t="s">
        <v>5</v>
      </c>
      <c r="N192" s="179" t="s">
        <v>45</v>
      </c>
      <c r="O192" s="38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AR192" s="20" t="s">
        <v>189</v>
      </c>
      <c r="AT192" s="20" t="s">
        <v>184</v>
      </c>
      <c r="AU192" s="20" t="s">
        <v>83</v>
      </c>
      <c r="AY192" s="20" t="s">
        <v>180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20" t="s">
        <v>24</v>
      </c>
      <c r="BK192" s="182">
        <f>ROUND(I192*H192,2)</f>
        <v>0</v>
      </c>
      <c r="BL192" s="20" t="s">
        <v>189</v>
      </c>
      <c r="BM192" s="20" t="s">
        <v>392</v>
      </c>
    </row>
    <row r="193" spans="2:65" s="1" customFormat="1" ht="16.5" customHeight="1">
      <c r="B193" s="170"/>
      <c r="C193" s="183" t="s">
        <v>393</v>
      </c>
      <c r="D193" s="183" t="s">
        <v>192</v>
      </c>
      <c r="E193" s="184" t="s">
        <v>394</v>
      </c>
      <c r="F193" s="185" t="s">
        <v>395</v>
      </c>
      <c r="G193" s="186" t="s">
        <v>192</v>
      </c>
      <c r="H193" s="187">
        <v>120</v>
      </c>
      <c r="I193" s="188"/>
      <c r="J193" s="189">
        <f>ROUND(I193*H193,2)</f>
        <v>0</v>
      </c>
      <c r="K193" s="185" t="s">
        <v>5</v>
      </c>
      <c r="L193" s="190"/>
      <c r="M193" s="191" t="s">
        <v>5</v>
      </c>
      <c r="N193" s="192" t="s">
        <v>45</v>
      </c>
      <c r="O193" s="38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AR193" s="20" t="s">
        <v>195</v>
      </c>
      <c r="AT193" s="20" t="s">
        <v>192</v>
      </c>
      <c r="AU193" s="20" t="s">
        <v>83</v>
      </c>
      <c r="AY193" s="20" t="s">
        <v>180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20" t="s">
        <v>24</v>
      </c>
      <c r="BK193" s="182">
        <f>ROUND(I193*H193,2)</f>
        <v>0</v>
      </c>
      <c r="BL193" s="20" t="s">
        <v>189</v>
      </c>
      <c r="BM193" s="20" t="s">
        <v>396</v>
      </c>
    </row>
    <row r="194" spans="2:65" s="10" customFormat="1" ht="29.85" customHeight="1">
      <c r="B194" s="156"/>
      <c r="D194" s="167" t="s">
        <v>73</v>
      </c>
      <c r="E194" s="168" t="s">
        <v>397</v>
      </c>
      <c r="F194" s="168" t="s">
        <v>398</v>
      </c>
      <c r="I194" s="159"/>
      <c r="J194" s="169">
        <f>BK194</f>
        <v>0</v>
      </c>
      <c r="L194" s="156"/>
      <c r="M194" s="161"/>
      <c r="N194" s="162"/>
      <c r="O194" s="162"/>
      <c r="P194" s="163">
        <f>SUM(P195:P196)</f>
        <v>0</v>
      </c>
      <c r="Q194" s="162"/>
      <c r="R194" s="163">
        <f>SUM(R195:R196)</f>
        <v>0</v>
      </c>
      <c r="S194" s="162"/>
      <c r="T194" s="164">
        <f>SUM(T195:T196)</f>
        <v>0</v>
      </c>
      <c r="AR194" s="157" t="s">
        <v>83</v>
      </c>
      <c r="AT194" s="165" t="s">
        <v>73</v>
      </c>
      <c r="AU194" s="165" t="s">
        <v>24</v>
      </c>
      <c r="AY194" s="157" t="s">
        <v>180</v>
      </c>
      <c r="BK194" s="166">
        <f>SUM(BK195:BK196)</f>
        <v>0</v>
      </c>
    </row>
    <row r="195" spans="2:65" s="1" customFormat="1" ht="25.5" customHeight="1">
      <c r="B195" s="170"/>
      <c r="C195" s="171" t="s">
        <v>399</v>
      </c>
      <c r="D195" s="171" t="s">
        <v>184</v>
      </c>
      <c r="E195" s="172" t="s">
        <v>400</v>
      </c>
      <c r="F195" s="173" t="s">
        <v>401</v>
      </c>
      <c r="G195" s="174" t="s">
        <v>202</v>
      </c>
      <c r="H195" s="175">
        <v>60</v>
      </c>
      <c r="I195" s="176"/>
      <c r="J195" s="177">
        <f>ROUND(I195*H195,2)</f>
        <v>0</v>
      </c>
      <c r="K195" s="173" t="s">
        <v>188</v>
      </c>
      <c r="L195" s="37"/>
      <c r="M195" s="178" t="s">
        <v>5</v>
      </c>
      <c r="N195" s="179" t="s">
        <v>45</v>
      </c>
      <c r="O195" s="38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AR195" s="20" t="s">
        <v>189</v>
      </c>
      <c r="AT195" s="20" t="s">
        <v>184</v>
      </c>
      <c r="AU195" s="20" t="s">
        <v>83</v>
      </c>
      <c r="AY195" s="20" t="s">
        <v>180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20" t="s">
        <v>24</v>
      </c>
      <c r="BK195" s="182">
        <f>ROUND(I195*H195,2)</f>
        <v>0</v>
      </c>
      <c r="BL195" s="20" t="s">
        <v>189</v>
      </c>
      <c r="BM195" s="20" t="s">
        <v>402</v>
      </c>
    </row>
    <row r="196" spans="2:65" s="1" customFormat="1" ht="16.5" customHeight="1">
      <c r="B196" s="170"/>
      <c r="C196" s="183" t="s">
        <v>403</v>
      </c>
      <c r="D196" s="183" t="s">
        <v>192</v>
      </c>
      <c r="E196" s="184" t="s">
        <v>404</v>
      </c>
      <c r="F196" s="185" t="s">
        <v>405</v>
      </c>
      <c r="G196" s="186" t="s">
        <v>192</v>
      </c>
      <c r="H196" s="187">
        <v>60</v>
      </c>
      <c r="I196" s="188"/>
      <c r="J196" s="189">
        <f>ROUND(I196*H196,2)</f>
        <v>0</v>
      </c>
      <c r="K196" s="185" t="s">
        <v>5</v>
      </c>
      <c r="L196" s="190"/>
      <c r="M196" s="191" t="s">
        <v>5</v>
      </c>
      <c r="N196" s="192" t="s">
        <v>45</v>
      </c>
      <c r="O196" s="38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AR196" s="20" t="s">
        <v>195</v>
      </c>
      <c r="AT196" s="20" t="s">
        <v>192</v>
      </c>
      <c r="AU196" s="20" t="s">
        <v>83</v>
      </c>
      <c r="AY196" s="20" t="s">
        <v>180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20" t="s">
        <v>24</v>
      </c>
      <c r="BK196" s="182">
        <f>ROUND(I196*H196,2)</f>
        <v>0</v>
      </c>
      <c r="BL196" s="20" t="s">
        <v>189</v>
      </c>
      <c r="BM196" s="20" t="s">
        <v>406</v>
      </c>
    </row>
    <row r="197" spans="2:65" s="10" customFormat="1" ht="29.85" customHeight="1">
      <c r="B197" s="156"/>
      <c r="D197" s="167" t="s">
        <v>73</v>
      </c>
      <c r="E197" s="168" t="s">
        <v>407</v>
      </c>
      <c r="F197" s="168" t="s">
        <v>408</v>
      </c>
      <c r="I197" s="159"/>
      <c r="J197" s="169">
        <f>BK197</f>
        <v>0</v>
      </c>
      <c r="L197" s="156"/>
      <c r="M197" s="161"/>
      <c r="N197" s="162"/>
      <c r="O197" s="162"/>
      <c r="P197" s="163">
        <f>SUM(P198:P199)</f>
        <v>0</v>
      </c>
      <c r="Q197" s="162"/>
      <c r="R197" s="163">
        <f>SUM(R198:R199)</f>
        <v>0</v>
      </c>
      <c r="S197" s="162"/>
      <c r="T197" s="164">
        <f>SUM(T198:T199)</f>
        <v>0</v>
      </c>
      <c r="AR197" s="157" t="s">
        <v>83</v>
      </c>
      <c r="AT197" s="165" t="s">
        <v>73</v>
      </c>
      <c r="AU197" s="165" t="s">
        <v>24</v>
      </c>
      <c r="AY197" s="157" t="s">
        <v>180</v>
      </c>
      <c r="BK197" s="166">
        <f>SUM(BK198:BK199)</f>
        <v>0</v>
      </c>
    </row>
    <row r="198" spans="2:65" s="1" customFormat="1" ht="25.5" customHeight="1">
      <c r="B198" s="170"/>
      <c r="C198" s="171" t="s">
        <v>409</v>
      </c>
      <c r="D198" s="171" t="s">
        <v>184</v>
      </c>
      <c r="E198" s="172" t="s">
        <v>410</v>
      </c>
      <c r="F198" s="173" t="s">
        <v>411</v>
      </c>
      <c r="G198" s="174" t="s">
        <v>202</v>
      </c>
      <c r="H198" s="175">
        <v>10</v>
      </c>
      <c r="I198" s="176"/>
      <c r="J198" s="177">
        <f>ROUND(I198*H198,2)</f>
        <v>0</v>
      </c>
      <c r="K198" s="173" t="s">
        <v>188</v>
      </c>
      <c r="L198" s="37"/>
      <c r="M198" s="178" t="s">
        <v>5</v>
      </c>
      <c r="N198" s="179" t="s">
        <v>45</v>
      </c>
      <c r="O198" s="38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AR198" s="20" t="s">
        <v>189</v>
      </c>
      <c r="AT198" s="20" t="s">
        <v>184</v>
      </c>
      <c r="AU198" s="20" t="s">
        <v>83</v>
      </c>
      <c r="AY198" s="20" t="s">
        <v>180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20" t="s">
        <v>24</v>
      </c>
      <c r="BK198" s="182">
        <f>ROUND(I198*H198,2)</f>
        <v>0</v>
      </c>
      <c r="BL198" s="20" t="s">
        <v>189</v>
      </c>
      <c r="BM198" s="20" t="s">
        <v>412</v>
      </c>
    </row>
    <row r="199" spans="2:65" s="1" customFormat="1" ht="16.5" customHeight="1">
      <c r="B199" s="170"/>
      <c r="C199" s="183" t="s">
        <v>413</v>
      </c>
      <c r="D199" s="183" t="s">
        <v>192</v>
      </c>
      <c r="E199" s="184" t="s">
        <v>414</v>
      </c>
      <c r="F199" s="185" t="s">
        <v>415</v>
      </c>
      <c r="G199" s="186" t="s">
        <v>192</v>
      </c>
      <c r="H199" s="187">
        <v>10</v>
      </c>
      <c r="I199" s="188"/>
      <c r="J199" s="189">
        <f>ROUND(I199*H199,2)</f>
        <v>0</v>
      </c>
      <c r="K199" s="185" t="s">
        <v>5</v>
      </c>
      <c r="L199" s="190"/>
      <c r="M199" s="191" t="s">
        <v>5</v>
      </c>
      <c r="N199" s="192" t="s">
        <v>45</v>
      </c>
      <c r="O199" s="38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AR199" s="20" t="s">
        <v>195</v>
      </c>
      <c r="AT199" s="20" t="s">
        <v>192</v>
      </c>
      <c r="AU199" s="20" t="s">
        <v>83</v>
      </c>
      <c r="AY199" s="20" t="s">
        <v>180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20" t="s">
        <v>24</v>
      </c>
      <c r="BK199" s="182">
        <f>ROUND(I199*H199,2)</f>
        <v>0</v>
      </c>
      <c r="BL199" s="20" t="s">
        <v>189</v>
      </c>
      <c r="BM199" s="20" t="s">
        <v>416</v>
      </c>
    </row>
    <row r="200" spans="2:65" s="10" customFormat="1" ht="29.85" customHeight="1">
      <c r="B200" s="156"/>
      <c r="D200" s="167" t="s">
        <v>73</v>
      </c>
      <c r="E200" s="168" t="s">
        <v>417</v>
      </c>
      <c r="F200" s="168" t="s">
        <v>418</v>
      </c>
      <c r="I200" s="159"/>
      <c r="J200" s="169">
        <f>BK200</f>
        <v>0</v>
      </c>
      <c r="L200" s="156"/>
      <c r="M200" s="161"/>
      <c r="N200" s="162"/>
      <c r="O200" s="162"/>
      <c r="P200" s="163">
        <f>SUM(P201:P202)</f>
        <v>0</v>
      </c>
      <c r="Q200" s="162"/>
      <c r="R200" s="163">
        <f>SUM(R201:R202)</f>
        <v>0</v>
      </c>
      <c r="S200" s="162"/>
      <c r="T200" s="164">
        <f>SUM(T201:T202)</f>
        <v>0</v>
      </c>
      <c r="AR200" s="157" t="s">
        <v>83</v>
      </c>
      <c r="AT200" s="165" t="s">
        <v>73</v>
      </c>
      <c r="AU200" s="165" t="s">
        <v>24</v>
      </c>
      <c r="AY200" s="157" t="s">
        <v>180</v>
      </c>
      <c r="BK200" s="166">
        <f>SUM(BK201:BK202)</f>
        <v>0</v>
      </c>
    </row>
    <row r="201" spans="2:65" s="1" customFormat="1" ht="25.5" customHeight="1">
      <c r="B201" s="170"/>
      <c r="C201" s="171" t="s">
        <v>419</v>
      </c>
      <c r="D201" s="171" t="s">
        <v>184</v>
      </c>
      <c r="E201" s="172" t="s">
        <v>420</v>
      </c>
      <c r="F201" s="173" t="s">
        <v>421</v>
      </c>
      <c r="G201" s="174" t="s">
        <v>202</v>
      </c>
      <c r="H201" s="175">
        <v>25</v>
      </c>
      <c r="I201" s="176"/>
      <c r="J201" s="177">
        <f>ROUND(I201*H201,2)</f>
        <v>0</v>
      </c>
      <c r="K201" s="173" t="s">
        <v>188</v>
      </c>
      <c r="L201" s="37"/>
      <c r="M201" s="178" t="s">
        <v>5</v>
      </c>
      <c r="N201" s="179" t="s">
        <v>45</v>
      </c>
      <c r="O201" s="38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20" t="s">
        <v>189</v>
      </c>
      <c r="AT201" s="20" t="s">
        <v>184</v>
      </c>
      <c r="AU201" s="20" t="s">
        <v>83</v>
      </c>
      <c r="AY201" s="20" t="s">
        <v>180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20" t="s">
        <v>24</v>
      </c>
      <c r="BK201" s="182">
        <f>ROUND(I201*H201,2)</f>
        <v>0</v>
      </c>
      <c r="BL201" s="20" t="s">
        <v>189</v>
      </c>
      <c r="BM201" s="20" t="s">
        <v>422</v>
      </c>
    </row>
    <row r="202" spans="2:65" s="1" customFormat="1" ht="16.5" customHeight="1">
      <c r="B202" s="170"/>
      <c r="C202" s="183" t="s">
        <v>423</v>
      </c>
      <c r="D202" s="183" t="s">
        <v>192</v>
      </c>
      <c r="E202" s="184" t="s">
        <v>424</v>
      </c>
      <c r="F202" s="185" t="s">
        <v>425</v>
      </c>
      <c r="G202" s="186" t="s">
        <v>192</v>
      </c>
      <c r="H202" s="187">
        <v>25</v>
      </c>
      <c r="I202" s="188"/>
      <c r="J202" s="189">
        <f>ROUND(I202*H202,2)</f>
        <v>0</v>
      </c>
      <c r="K202" s="185" t="s">
        <v>5</v>
      </c>
      <c r="L202" s="190"/>
      <c r="M202" s="191" t="s">
        <v>5</v>
      </c>
      <c r="N202" s="192" t="s">
        <v>45</v>
      </c>
      <c r="O202" s="38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AR202" s="20" t="s">
        <v>195</v>
      </c>
      <c r="AT202" s="20" t="s">
        <v>192</v>
      </c>
      <c r="AU202" s="20" t="s">
        <v>83</v>
      </c>
      <c r="AY202" s="20" t="s">
        <v>180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20" t="s">
        <v>24</v>
      </c>
      <c r="BK202" s="182">
        <f>ROUND(I202*H202,2)</f>
        <v>0</v>
      </c>
      <c r="BL202" s="20" t="s">
        <v>189</v>
      </c>
      <c r="BM202" s="20" t="s">
        <v>426</v>
      </c>
    </row>
    <row r="203" spans="2:65" s="10" customFormat="1" ht="29.85" customHeight="1">
      <c r="B203" s="156"/>
      <c r="D203" s="167" t="s">
        <v>73</v>
      </c>
      <c r="E203" s="168" t="s">
        <v>427</v>
      </c>
      <c r="F203" s="168" t="s">
        <v>428</v>
      </c>
      <c r="I203" s="159"/>
      <c r="J203" s="169">
        <f>BK203</f>
        <v>0</v>
      </c>
      <c r="L203" s="156"/>
      <c r="M203" s="161"/>
      <c r="N203" s="162"/>
      <c r="O203" s="162"/>
      <c r="P203" s="163">
        <f>P204</f>
        <v>0</v>
      </c>
      <c r="Q203" s="162"/>
      <c r="R203" s="163">
        <f>R204</f>
        <v>0</v>
      </c>
      <c r="S203" s="162"/>
      <c r="T203" s="164">
        <f>T204</f>
        <v>0</v>
      </c>
      <c r="AR203" s="157" t="s">
        <v>83</v>
      </c>
      <c r="AT203" s="165" t="s">
        <v>73</v>
      </c>
      <c r="AU203" s="165" t="s">
        <v>24</v>
      </c>
      <c r="AY203" s="157" t="s">
        <v>180</v>
      </c>
      <c r="BK203" s="166">
        <f>BK204</f>
        <v>0</v>
      </c>
    </row>
    <row r="204" spans="2:65" s="1" customFormat="1" ht="25.5" customHeight="1">
      <c r="B204" s="170"/>
      <c r="C204" s="171" t="s">
        <v>429</v>
      </c>
      <c r="D204" s="171" t="s">
        <v>184</v>
      </c>
      <c r="E204" s="172" t="s">
        <v>430</v>
      </c>
      <c r="F204" s="173" t="s">
        <v>431</v>
      </c>
      <c r="G204" s="174" t="s">
        <v>187</v>
      </c>
      <c r="H204" s="175">
        <v>18</v>
      </c>
      <c r="I204" s="176"/>
      <c r="J204" s="177">
        <f>ROUND(I204*H204,2)</f>
        <v>0</v>
      </c>
      <c r="K204" s="173" t="s">
        <v>188</v>
      </c>
      <c r="L204" s="37"/>
      <c r="M204" s="178" t="s">
        <v>5</v>
      </c>
      <c r="N204" s="179" t="s">
        <v>45</v>
      </c>
      <c r="O204" s="38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AR204" s="20" t="s">
        <v>189</v>
      </c>
      <c r="AT204" s="20" t="s">
        <v>184</v>
      </c>
      <c r="AU204" s="20" t="s">
        <v>83</v>
      </c>
      <c r="AY204" s="20" t="s">
        <v>180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20" t="s">
        <v>24</v>
      </c>
      <c r="BK204" s="182">
        <f>ROUND(I204*H204,2)</f>
        <v>0</v>
      </c>
      <c r="BL204" s="20" t="s">
        <v>189</v>
      </c>
      <c r="BM204" s="20" t="s">
        <v>432</v>
      </c>
    </row>
    <row r="205" spans="2:65" s="10" customFormat="1" ht="29.85" customHeight="1">
      <c r="B205" s="156"/>
      <c r="D205" s="167" t="s">
        <v>73</v>
      </c>
      <c r="E205" s="168" t="s">
        <v>433</v>
      </c>
      <c r="F205" s="168" t="s">
        <v>434</v>
      </c>
      <c r="I205" s="159"/>
      <c r="J205" s="169">
        <f>BK205</f>
        <v>0</v>
      </c>
      <c r="L205" s="156"/>
      <c r="M205" s="161"/>
      <c r="N205" s="162"/>
      <c r="O205" s="162"/>
      <c r="P205" s="163">
        <f>P206</f>
        <v>0</v>
      </c>
      <c r="Q205" s="162"/>
      <c r="R205" s="163">
        <f>R206</f>
        <v>0</v>
      </c>
      <c r="S205" s="162"/>
      <c r="T205" s="164">
        <f>T206</f>
        <v>0</v>
      </c>
      <c r="AR205" s="157" t="s">
        <v>83</v>
      </c>
      <c r="AT205" s="165" t="s">
        <v>73</v>
      </c>
      <c r="AU205" s="165" t="s">
        <v>24</v>
      </c>
      <c r="AY205" s="157" t="s">
        <v>180</v>
      </c>
      <c r="BK205" s="166">
        <f>BK206</f>
        <v>0</v>
      </c>
    </row>
    <row r="206" spans="2:65" s="1" customFormat="1" ht="25.5" customHeight="1">
      <c r="B206" s="170"/>
      <c r="C206" s="171" t="s">
        <v>435</v>
      </c>
      <c r="D206" s="171" t="s">
        <v>184</v>
      </c>
      <c r="E206" s="172" t="s">
        <v>436</v>
      </c>
      <c r="F206" s="173" t="s">
        <v>437</v>
      </c>
      <c r="G206" s="174" t="s">
        <v>187</v>
      </c>
      <c r="H206" s="175">
        <v>2</v>
      </c>
      <c r="I206" s="176"/>
      <c r="J206" s="177">
        <f>ROUND(I206*H206,2)</f>
        <v>0</v>
      </c>
      <c r="K206" s="173" t="s">
        <v>188</v>
      </c>
      <c r="L206" s="37"/>
      <c r="M206" s="178" t="s">
        <v>5</v>
      </c>
      <c r="N206" s="179" t="s">
        <v>45</v>
      </c>
      <c r="O206" s="38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AR206" s="20" t="s">
        <v>189</v>
      </c>
      <c r="AT206" s="20" t="s">
        <v>184</v>
      </c>
      <c r="AU206" s="20" t="s">
        <v>83</v>
      </c>
      <c r="AY206" s="20" t="s">
        <v>180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20" t="s">
        <v>24</v>
      </c>
      <c r="BK206" s="182">
        <f>ROUND(I206*H206,2)</f>
        <v>0</v>
      </c>
      <c r="BL206" s="20" t="s">
        <v>189</v>
      </c>
      <c r="BM206" s="20" t="s">
        <v>438</v>
      </c>
    </row>
    <row r="207" spans="2:65" s="10" customFormat="1" ht="29.85" customHeight="1">
      <c r="B207" s="156"/>
      <c r="D207" s="167" t="s">
        <v>73</v>
      </c>
      <c r="E207" s="168" t="s">
        <v>439</v>
      </c>
      <c r="F207" s="168" t="s">
        <v>440</v>
      </c>
      <c r="I207" s="159"/>
      <c r="J207" s="169">
        <f>BK207</f>
        <v>0</v>
      </c>
      <c r="L207" s="156"/>
      <c r="M207" s="161"/>
      <c r="N207" s="162"/>
      <c r="O207" s="162"/>
      <c r="P207" s="163">
        <f>P208</f>
        <v>0</v>
      </c>
      <c r="Q207" s="162"/>
      <c r="R207" s="163">
        <f>R208</f>
        <v>0</v>
      </c>
      <c r="S207" s="162"/>
      <c r="T207" s="164">
        <f>T208</f>
        <v>0</v>
      </c>
      <c r="AR207" s="157" t="s">
        <v>83</v>
      </c>
      <c r="AT207" s="165" t="s">
        <v>73</v>
      </c>
      <c r="AU207" s="165" t="s">
        <v>24</v>
      </c>
      <c r="AY207" s="157" t="s">
        <v>180</v>
      </c>
      <c r="BK207" s="166">
        <f>BK208</f>
        <v>0</v>
      </c>
    </row>
    <row r="208" spans="2:65" s="1" customFormat="1" ht="25.5" customHeight="1">
      <c r="B208" s="170"/>
      <c r="C208" s="171" t="s">
        <v>441</v>
      </c>
      <c r="D208" s="171" t="s">
        <v>184</v>
      </c>
      <c r="E208" s="172" t="s">
        <v>442</v>
      </c>
      <c r="F208" s="173" t="s">
        <v>443</v>
      </c>
      <c r="G208" s="174" t="s">
        <v>187</v>
      </c>
      <c r="H208" s="175">
        <v>6</v>
      </c>
      <c r="I208" s="176"/>
      <c r="J208" s="177">
        <f>ROUND(I208*H208,2)</f>
        <v>0</v>
      </c>
      <c r="K208" s="173" t="s">
        <v>188</v>
      </c>
      <c r="L208" s="37"/>
      <c r="M208" s="178" t="s">
        <v>5</v>
      </c>
      <c r="N208" s="179" t="s">
        <v>45</v>
      </c>
      <c r="O208" s="38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AR208" s="20" t="s">
        <v>189</v>
      </c>
      <c r="AT208" s="20" t="s">
        <v>184</v>
      </c>
      <c r="AU208" s="20" t="s">
        <v>83</v>
      </c>
      <c r="AY208" s="20" t="s">
        <v>180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20" t="s">
        <v>24</v>
      </c>
      <c r="BK208" s="182">
        <f>ROUND(I208*H208,2)</f>
        <v>0</v>
      </c>
      <c r="BL208" s="20" t="s">
        <v>189</v>
      </c>
      <c r="BM208" s="20" t="s">
        <v>444</v>
      </c>
    </row>
    <row r="209" spans="2:65" s="10" customFormat="1" ht="29.85" customHeight="1">
      <c r="B209" s="156"/>
      <c r="D209" s="167" t="s">
        <v>73</v>
      </c>
      <c r="E209" s="168" t="s">
        <v>445</v>
      </c>
      <c r="F209" s="168" t="s">
        <v>446</v>
      </c>
      <c r="I209" s="159"/>
      <c r="J209" s="169">
        <f>BK209</f>
        <v>0</v>
      </c>
      <c r="L209" s="156"/>
      <c r="M209" s="161"/>
      <c r="N209" s="162"/>
      <c r="O209" s="162"/>
      <c r="P209" s="163">
        <f>SUM(P210:P211)</f>
        <v>0</v>
      </c>
      <c r="Q209" s="162"/>
      <c r="R209" s="163">
        <f>SUM(R210:R211)</f>
        <v>0</v>
      </c>
      <c r="S209" s="162"/>
      <c r="T209" s="164">
        <f>SUM(T210:T211)</f>
        <v>0</v>
      </c>
      <c r="AR209" s="157" t="s">
        <v>83</v>
      </c>
      <c r="AT209" s="165" t="s">
        <v>73</v>
      </c>
      <c r="AU209" s="165" t="s">
        <v>24</v>
      </c>
      <c r="AY209" s="157" t="s">
        <v>180</v>
      </c>
      <c r="BK209" s="166">
        <f>SUM(BK210:BK211)</f>
        <v>0</v>
      </c>
    </row>
    <row r="210" spans="2:65" s="1" customFormat="1" ht="25.5" customHeight="1">
      <c r="B210" s="170"/>
      <c r="C210" s="171" t="s">
        <v>447</v>
      </c>
      <c r="D210" s="171" t="s">
        <v>184</v>
      </c>
      <c r="E210" s="172" t="s">
        <v>448</v>
      </c>
      <c r="F210" s="173" t="s">
        <v>449</v>
      </c>
      <c r="G210" s="174" t="s">
        <v>187</v>
      </c>
      <c r="H210" s="175">
        <v>14</v>
      </c>
      <c r="I210" s="176"/>
      <c r="J210" s="177">
        <f>ROUND(I210*H210,2)</f>
        <v>0</v>
      </c>
      <c r="K210" s="173" t="s">
        <v>188</v>
      </c>
      <c r="L210" s="37"/>
      <c r="M210" s="178" t="s">
        <v>5</v>
      </c>
      <c r="N210" s="179" t="s">
        <v>45</v>
      </c>
      <c r="O210" s="38"/>
      <c r="P210" s="180">
        <f>O210*H210</f>
        <v>0</v>
      </c>
      <c r="Q210" s="180">
        <v>0</v>
      </c>
      <c r="R210" s="180">
        <f>Q210*H210</f>
        <v>0</v>
      </c>
      <c r="S210" s="180">
        <v>0</v>
      </c>
      <c r="T210" s="181">
        <f>S210*H210</f>
        <v>0</v>
      </c>
      <c r="AR210" s="20" t="s">
        <v>189</v>
      </c>
      <c r="AT210" s="20" t="s">
        <v>184</v>
      </c>
      <c r="AU210" s="20" t="s">
        <v>83</v>
      </c>
      <c r="AY210" s="20" t="s">
        <v>180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20" t="s">
        <v>24</v>
      </c>
      <c r="BK210" s="182">
        <f>ROUND(I210*H210,2)</f>
        <v>0</v>
      </c>
      <c r="BL210" s="20" t="s">
        <v>189</v>
      </c>
      <c r="BM210" s="20" t="s">
        <v>450</v>
      </c>
    </row>
    <row r="211" spans="2:65" s="1" customFormat="1" ht="25.5" customHeight="1">
      <c r="B211" s="170"/>
      <c r="C211" s="183" t="s">
        <v>451</v>
      </c>
      <c r="D211" s="183" t="s">
        <v>192</v>
      </c>
      <c r="E211" s="184" t="s">
        <v>452</v>
      </c>
      <c r="F211" s="185" t="s">
        <v>453</v>
      </c>
      <c r="G211" s="186" t="s">
        <v>194</v>
      </c>
      <c r="H211" s="187">
        <v>14</v>
      </c>
      <c r="I211" s="188"/>
      <c r="J211" s="189">
        <f>ROUND(I211*H211,2)</f>
        <v>0</v>
      </c>
      <c r="K211" s="185" t="s">
        <v>5</v>
      </c>
      <c r="L211" s="190"/>
      <c r="M211" s="191" t="s">
        <v>5</v>
      </c>
      <c r="N211" s="192" t="s">
        <v>45</v>
      </c>
      <c r="O211" s="38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AR211" s="20" t="s">
        <v>195</v>
      </c>
      <c r="AT211" s="20" t="s">
        <v>192</v>
      </c>
      <c r="AU211" s="20" t="s">
        <v>83</v>
      </c>
      <c r="AY211" s="20" t="s">
        <v>180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20" t="s">
        <v>24</v>
      </c>
      <c r="BK211" s="182">
        <f>ROUND(I211*H211,2)</f>
        <v>0</v>
      </c>
      <c r="BL211" s="20" t="s">
        <v>189</v>
      </c>
      <c r="BM211" s="20" t="s">
        <v>454</v>
      </c>
    </row>
    <row r="212" spans="2:65" s="10" customFormat="1" ht="29.85" customHeight="1">
      <c r="B212" s="156"/>
      <c r="D212" s="167" t="s">
        <v>73</v>
      </c>
      <c r="E212" s="168" t="s">
        <v>455</v>
      </c>
      <c r="F212" s="168" t="s">
        <v>456</v>
      </c>
      <c r="I212" s="159"/>
      <c r="J212" s="169">
        <f>BK212</f>
        <v>0</v>
      </c>
      <c r="L212" s="156"/>
      <c r="M212" s="161"/>
      <c r="N212" s="162"/>
      <c r="O212" s="162"/>
      <c r="P212" s="163">
        <f>SUM(P213:P214)</f>
        <v>0</v>
      </c>
      <c r="Q212" s="162"/>
      <c r="R212" s="163">
        <f>SUM(R213:R214)</f>
        <v>0</v>
      </c>
      <c r="S212" s="162"/>
      <c r="T212" s="164">
        <f>SUM(T213:T214)</f>
        <v>0</v>
      </c>
      <c r="AR212" s="157" t="s">
        <v>83</v>
      </c>
      <c r="AT212" s="165" t="s">
        <v>73</v>
      </c>
      <c r="AU212" s="165" t="s">
        <v>24</v>
      </c>
      <c r="AY212" s="157" t="s">
        <v>180</v>
      </c>
      <c r="BK212" s="166">
        <f>SUM(BK213:BK214)</f>
        <v>0</v>
      </c>
    </row>
    <row r="213" spans="2:65" s="1" customFormat="1" ht="25.5" customHeight="1">
      <c r="B213" s="170"/>
      <c r="C213" s="171" t="s">
        <v>457</v>
      </c>
      <c r="D213" s="171" t="s">
        <v>184</v>
      </c>
      <c r="E213" s="172" t="s">
        <v>458</v>
      </c>
      <c r="F213" s="173" t="s">
        <v>459</v>
      </c>
      <c r="G213" s="174" t="s">
        <v>187</v>
      </c>
      <c r="H213" s="175">
        <v>1</v>
      </c>
      <c r="I213" s="176"/>
      <c r="J213" s="177">
        <f>ROUND(I213*H213,2)</f>
        <v>0</v>
      </c>
      <c r="K213" s="173" t="s">
        <v>188</v>
      </c>
      <c r="L213" s="37"/>
      <c r="M213" s="178" t="s">
        <v>5</v>
      </c>
      <c r="N213" s="179" t="s">
        <v>45</v>
      </c>
      <c r="O213" s="38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AR213" s="20" t="s">
        <v>189</v>
      </c>
      <c r="AT213" s="20" t="s">
        <v>184</v>
      </c>
      <c r="AU213" s="20" t="s">
        <v>83</v>
      </c>
      <c r="AY213" s="20" t="s">
        <v>180</v>
      </c>
      <c r="BE213" s="182">
        <f>IF(N213="základní",J213,0)</f>
        <v>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20" t="s">
        <v>24</v>
      </c>
      <c r="BK213" s="182">
        <f>ROUND(I213*H213,2)</f>
        <v>0</v>
      </c>
      <c r="BL213" s="20" t="s">
        <v>189</v>
      </c>
      <c r="BM213" s="20" t="s">
        <v>460</v>
      </c>
    </row>
    <row r="214" spans="2:65" s="1" customFormat="1" ht="25.5" customHeight="1">
      <c r="B214" s="170"/>
      <c r="C214" s="183" t="s">
        <v>461</v>
      </c>
      <c r="D214" s="183" t="s">
        <v>192</v>
      </c>
      <c r="E214" s="184" t="s">
        <v>462</v>
      </c>
      <c r="F214" s="185" t="s">
        <v>463</v>
      </c>
      <c r="G214" s="186" t="s">
        <v>194</v>
      </c>
      <c r="H214" s="187">
        <v>1</v>
      </c>
      <c r="I214" s="188"/>
      <c r="J214" s="189">
        <f>ROUND(I214*H214,2)</f>
        <v>0</v>
      </c>
      <c r="K214" s="185" t="s">
        <v>5</v>
      </c>
      <c r="L214" s="190"/>
      <c r="M214" s="191" t="s">
        <v>5</v>
      </c>
      <c r="N214" s="192" t="s">
        <v>45</v>
      </c>
      <c r="O214" s="38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AR214" s="20" t="s">
        <v>195</v>
      </c>
      <c r="AT214" s="20" t="s">
        <v>192</v>
      </c>
      <c r="AU214" s="20" t="s">
        <v>83</v>
      </c>
      <c r="AY214" s="20" t="s">
        <v>180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20" t="s">
        <v>24</v>
      </c>
      <c r="BK214" s="182">
        <f>ROUND(I214*H214,2)</f>
        <v>0</v>
      </c>
      <c r="BL214" s="20" t="s">
        <v>189</v>
      </c>
      <c r="BM214" s="20" t="s">
        <v>464</v>
      </c>
    </row>
    <row r="215" spans="2:65" s="10" customFormat="1" ht="29.85" customHeight="1">
      <c r="B215" s="156"/>
      <c r="D215" s="167" t="s">
        <v>73</v>
      </c>
      <c r="E215" s="168" t="s">
        <v>465</v>
      </c>
      <c r="F215" s="168" t="s">
        <v>466</v>
      </c>
      <c r="I215" s="159"/>
      <c r="J215" s="169">
        <f>BK215</f>
        <v>0</v>
      </c>
      <c r="L215" s="156"/>
      <c r="M215" s="161"/>
      <c r="N215" s="162"/>
      <c r="O215" s="162"/>
      <c r="P215" s="163">
        <f>SUM(P216:P224)</f>
        <v>0</v>
      </c>
      <c r="Q215" s="162"/>
      <c r="R215" s="163">
        <f>SUM(R216:R224)</f>
        <v>0</v>
      </c>
      <c r="S215" s="162"/>
      <c r="T215" s="164">
        <f>SUM(T216:T224)</f>
        <v>0</v>
      </c>
      <c r="AR215" s="157" t="s">
        <v>467</v>
      </c>
      <c r="AT215" s="165" t="s">
        <v>73</v>
      </c>
      <c r="AU215" s="165" t="s">
        <v>24</v>
      </c>
      <c r="AY215" s="157" t="s">
        <v>180</v>
      </c>
      <c r="BK215" s="166">
        <f>SUM(BK216:BK224)</f>
        <v>0</v>
      </c>
    </row>
    <row r="216" spans="2:65" s="1" customFormat="1" ht="25.5" customHeight="1">
      <c r="B216" s="170"/>
      <c r="C216" s="171" t="s">
        <v>468</v>
      </c>
      <c r="D216" s="171" t="s">
        <v>184</v>
      </c>
      <c r="E216" s="172" t="s">
        <v>469</v>
      </c>
      <c r="F216" s="173" t="s">
        <v>470</v>
      </c>
      <c r="G216" s="174" t="s">
        <v>471</v>
      </c>
      <c r="H216" s="175">
        <v>6</v>
      </c>
      <c r="I216" s="176"/>
      <c r="J216" s="177">
        <f t="shared" ref="J216:J224" si="0">ROUND(I216*H216,2)</f>
        <v>0</v>
      </c>
      <c r="K216" s="173" t="s">
        <v>472</v>
      </c>
      <c r="L216" s="37"/>
      <c r="M216" s="178" t="s">
        <v>5</v>
      </c>
      <c r="N216" s="179" t="s">
        <v>45</v>
      </c>
      <c r="O216" s="38"/>
      <c r="P216" s="180">
        <f t="shared" ref="P216:P224" si="1">O216*H216</f>
        <v>0</v>
      </c>
      <c r="Q216" s="180">
        <v>0</v>
      </c>
      <c r="R216" s="180">
        <f t="shared" ref="R216:R224" si="2">Q216*H216</f>
        <v>0</v>
      </c>
      <c r="S216" s="180">
        <v>0</v>
      </c>
      <c r="T216" s="181">
        <f t="shared" ref="T216:T224" si="3">S216*H216</f>
        <v>0</v>
      </c>
      <c r="AR216" s="20" t="s">
        <v>473</v>
      </c>
      <c r="AT216" s="20" t="s">
        <v>184</v>
      </c>
      <c r="AU216" s="20" t="s">
        <v>83</v>
      </c>
      <c r="AY216" s="20" t="s">
        <v>180</v>
      </c>
      <c r="BE216" s="182">
        <f t="shared" ref="BE216:BE224" si="4">IF(N216="základní",J216,0)</f>
        <v>0</v>
      </c>
      <c r="BF216" s="182">
        <f t="shared" ref="BF216:BF224" si="5">IF(N216="snížená",J216,0)</f>
        <v>0</v>
      </c>
      <c r="BG216" s="182">
        <f t="shared" ref="BG216:BG224" si="6">IF(N216="zákl. přenesená",J216,0)</f>
        <v>0</v>
      </c>
      <c r="BH216" s="182">
        <f t="shared" ref="BH216:BH224" si="7">IF(N216="sníž. přenesená",J216,0)</f>
        <v>0</v>
      </c>
      <c r="BI216" s="182">
        <f t="shared" ref="BI216:BI224" si="8">IF(N216="nulová",J216,0)</f>
        <v>0</v>
      </c>
      <c r="BJ216" s="20" t="s">
        <v>24</v>
      </c>
      <c r="BK216" s="182">
        <f t="shared" ref="BK216:BK224" si="9">ROUND(I216*H216,2)</f>
        <v>0</v>
      </c>
      <c r="BL216" s="20" t="s">
        <v>473</v>
      </c>
      <c r="BM216" s="20" t="s">
        <v>474</v>
      </c>
    </row>
    <row r="217" spans="2:65" s="1" customFormat="1" ht="25.5" customHeight="1">
      <c r="B217" s="170"/>
      <c r="C217" s="171" t="s">
        <v>475</v>
      </c>
      <c r="D217" s="171" t="s">
        <v>184</v>
      </c>
      <c r="E217" s="172" t="s">
        <v>476</v>
      </c>
      <c r="F217" s="173" t="s">
        <v>477</v>
      </c>
      <c r="G217" s="174" t="s">
        <v>187</v>
      </c>
      <c r="H217" s="175">
        <v>1</v>
      </c>
      <c r="I217" s="176"/>
      <c r="J217" s="177">
        <f t="shared" si="0"/>
        <v>0</v>
      </c>
      <c r="K217" s="173" t="s">
        <v>188</v>
      </c>
      <c r="L217" s="37"/>
      <c r="M217" s="178" t="s">
        <v>5</v>
      </c>
      <c r="N217" s="179" t="s">
        <v>45</v>
      </c>
      <c r="O217" s="38"/>
      <c r="P217" s="180">
        <f t="shared" si="1"/>
        <v>0</v>
      </c>
      <c r="Q217" s="180">
        <v>0</v>
      </c>
      <c r="R217" s="180">
        <f t="shared" si="2"/>
        <v>0</v>
      </c>
      <c r="S217" s="180">
        <v>0</v>
      </c>
      <c r="T217" s="181">
        <f t="shared" si="3"/>
        <v>0</v>
      </c>
      <c r="AR217" s="20" t="s">
        <v>189</v>
      </c>
      <c r="AT217" s="20" t="s">
        <v>184</v>
      </c>
      <c r="AU217" s="20" t="s">
        <v>83</v>
      </c>
      <c r="AY217" s="20" t="s">
        <v>180</v>
      </c>
      <c r="BE217" s="182">
        <f t="shared" si="4"/>
        <v>0</v>
      </c>
      <c r="BF217" s="182">
        <f t="shared" si="5"/>
        <v>0</v>
      </c>
      <c r="BG217" s="182">
        <f t="shared" si="6"/>
        <v>0</v>
      </c>
      <c r="BH217" s="182">
        <f t="shared" si="7"/>
        <v>0</v>
      </c>
      <c r="BI217" s="182">
        <f t="shared" si="8"/>
        <v>0</v>
      </c>
      <c r="BJ217" s="20" t="s">
        <v>24</v>
      </c>
      <c r="BK217" s="182">
        <f t="shared" si="9"/>
        <v>0</v>
      </c>
      <c r="BL217" s="20" t="s">
        <v>189</v>
      </c>
      <c r="BM217" s="20" t="s">
        <v>478</v>
      </c>
    </row>
    <row r="218" spans="2:65" s="1" customFormat="1" ht="38.25" customHeight="1">
      <c r="B218" s="170"/>
      <c r="C218" s="183" t="s">
        <v>479</v>
      </c>
      <c r="D218" s="183" t="s">
        <v>192</v>
      </c>
      <c r="E218" s="184" t="s">
        <v>480</v>
      </c>
      <c r="F218" s="185" t="s">
        <v>481</v>
      </c>
      <c r="G218" s="186" t="s">
        <v>194</v>
      </c>
      <c r="H218" s="187">
        <v>1</v>
      </c>
      <c r="I218" s="188"/>
      <c r="J218" s="189">
        <f t="shared" si="0"/>
        <v>0</v>
      </c>
      <c r="K218" s="185" t="s">
        <v>5</v>
      </c>
      <c r="L218" s="190"/>
      <c r="M218" s="191" t="s">
        <v>5</v>
      </c>
      <c r="N218" s="192" t="s">
        <v>45</v>
      </c>
      <c r="O218" s="38"/>
      <c r="P218" s="180">
        <f t="shared" si="1"/>
        <v>0</v>
      </c>
      <c r="Q218" s="180">
        <v>0</v>
      </c>
      <c r="R218" s="180">
        <f t="shared" si="2"/>
        <v>0</v>
      </c>
      <c r="S218" s="180">
        <v>0</v>
      </c>
      <c r="T218" s="181">
        <f t="shared" si="3"/>
        <v>0</v>
      </c>
      <c r="AR218" s="20" t="s">
        <v>195</v>
      </c>
      <c r="AT218" s="20" t="s">
        <v>192</v>
      </c>
      <c r="AU218" s="20" t="s">
        <v>83</v>
      </c>
      <c r="AY218" s="20" t="s">
        <v>180</v>
      </c>
      <c r="BE218" s="182">
        <f t="shared" si="4"/>
        <v>0</v>
      </c>
      <c r="BF218" s="182">
        <f t="shared" si="5"/>
        <v>0</v>
      </c>
      <c r="BG218" s="182">
        <f t="shared" si="6"/>
        <v>0</v>
      </c>
      <c r="BH218" s="182">
        <f t="shared" si="7"/>
        <v>0</v>
      </c>
      <c r="BI218" s="182">
        <f t="shared" si="8"/>
        <v>0</v>
      </c>
      <c r="BJ218" s="20" t="s">
        <v>24</v>
      </c>
      <c r="BK218" s="182">
        <f t="shared" si="9"/>
        <v>0</v>
      </c>
      <c r="BL218" s="20" t="s">
        <v>189</v>
      </c>
      <c r="BM218" s="20" t="s">
        <v>482</v>
      </c>
    </row>
    <row r="219" spans="2:65" s="1" customFormat="1" ht="25.5" customHeight="1">
      <c r="B219" s="170"/>
      <c r="C219" s="183" t="s">
        <v>483</v>
      </c>
      <c r="D219" s="183" t="s">
        <v>192</v>
      </c>
      <c r="E219" s="184" t="s">
        <v>484</v>
      </c>
      <c r="F219" s="185" t="s">
        <v>485</v>
      </c>
      <c r="G219" s="186" t="s">
        <v>194</v>
      </c>
      <c r="H219" s="187">
        <v>1</v>
      </c>
      <c r="I219" s="188"/>
      <c r="J219" s="189">
        <f t="shared" si="0"/>
        <v>0</v>
      </c>
      <c r="K219" s="185" t="s">
        <v>5</v>
      </c>
      <c r="L219" s="190"/>
      <c r="M219" s="191" t="s">
        <v>5</v>
      </c>
      <c r="N219" s="192" t="s">
        <v>45</v>
      </c>
      <c r="O219" s="38"/>
      <c r="P219" s="180">
        <f t="shared" si="1"/>
        <v>0</v>
      </c>
      <c r="Q219" s="180">
        <v>0</v>
      </c>
      <c r="R219" s="180">
        <f t="shared" si="2"/>
        <v>0</v>
      </c>
      <c r="S219" s="180">
        <v>0</v>
      </c>
      <c r="T219" s="181">
        <f t="shared" si="3"/>
        <v>0</v>
      </c>
      <c r="AR219" s="20" t="s">
        <v>195</v>
      </c>
      <c r="AT219" s="20" t="s">
        <v>192</v>
      </c>
      <c r="AU219" s="20" t="s">
        <v>83</v>
      </c>
      <c r="AY219" s="20" t="s">
        <v>180</v>
      </c>
      <c r="BE219" s="182">
        <f t="shared" si="4"/>
        <v>0</v>
      </c>
      <c r="BF219" s="182">
        <f t="shared" si="5"/>
        <v>0</v>
      </c>
      <c r="BG219" s="182">
        <f t="shared" si="6"/>
        <v>0</v>
      </c>
      <c r="BH219" s="182">
        <f t="shared" si="7"/>
        <v>0</v>
      </c>
      <c r="BI219" s="182">
        <f t="shared" si="8"/>
        <v>0</v>
      </c>
      <c r="BJ219" s="20" t="s">
        <v>24</v>
      </c>
      <c r="BK219" s="182">
        <f t="shared" si="9"/>
        <v>0</v>
      </c>
      <c r="BL219" s="20" t="s">
        <v>189</v>
      </c>
      <c r="BM219" s="20" t="s">
        <v>486</v>
      </c>
    </row>
    <row r="220" spans="2:65" s="1" customFormat="1" ht="16.5" customHeight="1">
      <c r="B220" s="170"/>
      <c r="C220" s="183" t="s">
        <v>487</v>
      </c>
      <c r="D220" s="183" t="s">
        <v>192</v>
      </c>
      <c r="E220" s="184" t="s">
        <v>488</v>
      </c>
      <c r="F220" s="185" t="s">
        <v>489</v>
      </c>
      <c r="G220" s="186" t="s">
        <v>194</v>
      </c>
      <c r="H220" s="187">
        <v>1</v>
      </c>
      <c r="I220" s="188"/>
      <c r="J220" s="189">
        <f t="shared" si="0"/>
        <v>0</v>
      </c>
      <c r="K220" s="185" t="s">
        <v>5</v>
      </c>
      <c r="L220" s="190"/>
      <c r="M220" s="191" t="s">
        <v>5</v>
      </c>
      <c r="N220" s="192" t="s">
        <v>45</v>
      </c>
      <c r="O220" s="38"/>
      <c r="P220" s="180">
        <f t="shared" si="1"/>
        <v>0</v>
      </c>
      <c r="Q220" s="180">
        <v>0</v>
      </c>
      <c r="R220" s="180">
        <f t="shared" si="2"/>
        <v>0</v>
      </c>
      <c r="S220" s="180">
        <v>0</v>
      </c>
      <c r="T220" s="181">
        <f t="shared" si="3"/>
        <v>0</v>
      </c>
      <c r="AR220" s="20" t="s">
        <v>195</v>
      </c>
      <c r="AT220" s="20" t="s">
        <v>192</v>
      </c>
      <c r="AU220" s="20" t="s">
        <v>83</v>
      </c>
      <c r="AY220" s="20" t="s">
        <v>180</v>
      </c>
      <c r="BE220" s="182">
        <f t="shared" si="4"/>
        <v>0</v>
      </c>
      <c r="BF220" s="182">
        <f t="shared" si="5"/>
        <v>0</v>
      </c>
      <c r="BG220" s="182">
        <f t="shared" si="6"/>
        <v>0</v>
      </c>
      <c r="BH220" s="182">
        <f t="shared" si="7"/>
        <v>0</v>
      </c>
      <c r="BI220" s="182">
        <f t="shared" si="8"/>
        <v>0</v>
      </c>
      <c r="BJ220" s="20" t="s">
        <v>24</v>
      </c>
      <c r="BK220" s="182">
        <f t="shared" si="9"/>
        <v>0</v>
      </c>
      <c r="BL220" s="20" t="s">
        <v>189</v>
      </c>
      <c r="BM220" s="20" t="s">
        <v>490</v>
      </c>
    </row>
    <row r="221" spans="2:65" s="1" customFormat="1" ht="25.5" customHeight="1">
      <c r="B221" s="170"/>
      <c r="C221" s="183" t="s">
        <v>491</v>
      </c>
      <c r="D221" s="183" t="s">
        <v>192</v>
      </c>
      <c r="E221" s="184" t="s">
        <v>492</v>
      </c>
      <c r="F221" s="185" t="s">
        <v>493</v>
      </c>
      <c r="G221" s="186" t="s">
        <v>194</v>
      </c>
      <c r="H221" s="187">
        <v>1</v>
      </c>
      <c r="I221" s="188"/>
      <c r="J221" s="189">
        <f t="shared" si="0"/>
        <v>0</v>
      </c>
      <c r="K221" s="185" t="s">
        <v>5</v>
      </c>
      <c r="L221" s="190"/>
      <c r="M221" s="191" t="s">
        <v>5</v>
      </c>
      <c r="N221" s="192" t="s">
        <v>45</v>
      </c>
      <c r="O221" s="38"/>
      <c r="P221" s="180">
        <f t="shared" si="1"/>
        <v>0</v>
      </c>
      <c r="Q221" s="180">
        <v>0</v>
      </c>
      <c r="R221" s="180">
        <f t="shared" si="2"/>
        <v>0</v>
      </c>
      <c r="S221" s="180">
        <v>0</v>
      </c>
      <c r="T221" s="181">
        <f t="shared" si="3"/>
        <v>0</v>
      </c>
      <c r="AR221" s="20" t="s">
        <v>195</v>
      </c>
      <c r="AT221" s="20" t="s">
        <v>192</v>
      </c>
      <c r="AU221" s="20" t="s">
        <v>83</v>
      </c>
      <c r="AY221" s="20" t="s">
        <v>180</v>
      </c>
      <c r="BE221" s="182">
        <f t="shared" si="4"/>
        <v>0</v>
      </c>
      <c r="BF221" s="182">
        <f t="shared" si="5"/>
        <v>0</v>
      </c>
      <c r="BG221" s="182">
        <f t="shared" si="6"/>
        <v>0</v>
      </c>
      <c r="BH221" s="182">
        <f t="shared" si="7"/>
        <v>0</v>
      </c>
      <c r="BI221" s="182">
        <f t="shared" si="8"/>
        <v>0</v>
      </c>
      <c r="BJ221" s="20" t="s">
        <v>24</v>
      </c>
      <c r="BK221" s="182">
        <f t="shared" si="9"/>
        <v>0</v>
      </c>
      <c r="BL221" s="20" t="s">
        <v>189</v>
      </c>
      <c r="BM221" s="20" t="s">
        <v>494</v>
      </c>
    </row>
    <row r="222" spans="2:65" s="1" customFormat="1" ht="38.25" customHeight="1">
      <c r="B222" s="170"/>
      <c r="C222" s="183" t="s">
        <v>495</v>
      </c>
      <c r="D222" s="183" t="s">
        <v>192</v>
      </c>
      <c r="E222" s="184" t="s">
        <v>496</v>
      </c>
      <c r="F222" s="185" t="s">
        <v>497</v>
      </c>
      <c r="G222" s="186" t="s">
        <v>194</v>
      </c>
      <c r="H222" s="187">
        <v>1</v>
      </c>
      <c r="I222" s="188"/>
      <c r="J222" s="189">
        <f t="shared" si="0"/>
        <v>0</v>
      </c>
      <c r="K222" s="185" t="s">
        <v>5</v>
      </c>
      <c r="L222" s="190"/>
      <c r="M222" s="191" t="s">
        <v>5</v>
      </c>
      <c r="N222" s="192" t="s">
        <v>45</v>
      </c>
      <c r="O222" s="38"/>
      <c r="P222" s="180">
        <f t="shared" si="1"/>
        <v>0</v>
      </c>
      <c r="Q222" s="180">
        <v>0</v>
      </c>
      <c r="R222" s="180">
        <f t="shared" si="2"/>
        <v>0</v>
      </c>
      <c r="S222" s="180">
        <v>0</v>
      </c>
      <c r="T222" s="181">
        <f t="shared" si="3"/>
        <v>0</v>
      </c>
      <c r="AR222" s="20" t="s">
        <v>195</v>
      </c>
      <c r="AT222" s="20" t="s">
        <v>192</v>
      </c>
      <c r="AU222" s="20" t="s">
        <v>83</v>
      </c>
      <c r="AY222" s="20" t="s">
        <v>180</v>
      </c>
      <c r="BE222" s="182">
        <f t="shared" si="4"/>
        <v>0</v>
      </c>
      <c r="BF222" s="182">
        <f t="shared" si="5"/>
        <v>0</v>
      </c>
      <c r="BG222" s="182">
        <f t="shared" si="6"/>
        <v>0</v>
      </c>
      <c r="BH222" s="182">
        <f t="shared" si="7"/>
        <v>0</v>
      </c>
      <c r="BI222" s="182">
        <f t="shared" si="8"/>
        <v>0</v>
      </c>
      <c r="BJ222" s="20" t="s">
        <v>24</v>
      </c>
      <c r="BK222" s="182">
        <f t="shared" si="9"/>
        <v>0</v>
      </c>
      <c r="BL222" s="20" t="s">
        <v>189</v>
      </c>
      <c r="BM222" s="20" t="s">
        <v>498</v>
      </c>
    </row>
    <row r="223" spans="2:65" s="1" customFormat="1" ht="16.5" customHeight="1">
      <c r="B223" s="170"/>
      <c r="C223" s="183" t="s">
        <v>499</v>
      </c>
      <c r="D223" s="183" t="s">
        <v>192</v>
      </c>
      <c r="E223" s="184" t="s">
        <v>500</v>
      </c>
      <c r="F223" s="185" t="s">
        <v>501</v>
      </c>
      <c r="G223" s="186" t="s">
        <v>194</v>
      </c>
      <c r="H223" s="187">
        <v>3</v>
      </c>
      <c r="I223" s="188"/>
      <c r="J223" s="189">
        <f t="shared" si="0"/>
        <v>0</v>
      </c>
      <c r="K223" s="185" t="s">
        <v>5</v>
      </c>
      <c r="L223" s="190"/>
      <c r="M223" s="191" t="s">
        <v>5</v>
      </c>
      <c r="N223" s="192" t="s">
        <v>45</v>
      </c>
      <c r="O223" s="38"/>
      <c r="P223" s="180">
        <f t="shared" si="1"/>
        <v>0</v>
      </c>
      <c r="Q223" s="180">
        <v>0</v>
      </c>
      <c r="R223" s="180">
        <f t="shared" si="2"/>
        <v>0</v>
      </c>
      <c r="S223" s="180">
        <v>0</v>
      </c>
      <c r="T223" s="181">
        <f t="shared" si="3"/>
        <v>0</v>
      </c>
      <c r="AR223" s="20" t="s">
        <v>195</v>
      </c>
      <c r="AT223" s="20" t="s">
        <v>192</v>
      </c>
      <c r="AU223" s="20" t="s">
        <v>83</v>
      </c>
      <c r="AY223" s="20" t="s">
        <v>180</v>
      </c>
      <c r="BE223" s="182">
        <f t="shared" si="4"/>
        <v>0</v>
      </c>
      <c r="BF223" s="182">
        <f t="shared" si="5"/>
        <v>0</v>
      </c>
      <c r="BG223" s="182">
        <f t="shared" si="6"/>
        <v>0</v>
      </c>
      <c r="BH223" s="182">
        <f t="shared" si="7"/>
        <v>0</v>
      </c>
      <c r="BI223" s="182">
        <f t="shared" si="8"/>
        <v>0</v>
      </c>
      <c r="BJ223" s="20" t="s">
        <v>24</v>
      </c>
      <c r="BK223" s="182">
        <f t="shared" si="9"/>
        <v>0</v>
      </c>
      <c r="BL223" s="20" t="s">
        <v>189</v>
      </c>
      <c r="BM223" s="20" t="s">
        <v>502</v>
      </c>
    </row>
    <row r="224" spans="2:65" s="1" customFormat="1" ht="38.25" customHeight="1">
      <c r="B224" s="170"/>
      <c r="C224" s="183" t="s">
        <v>503</v>
      </c>
      <c r="D224" s="183" t="s">
        <v>192</v>
      </c>
      <c r="E224" s="184" t="s">
        <v>504</v>
      </c>
      <c r="F224" s="185" t="s">
        <v>505</v>
      </c>
      <c r="G224" s="186" t="s">
        <v>194</v>
      </c>
      <c r="H224" s="187">
        <v>3</v>
      </c>
      <c r="I224" s="188"/>
      <c r="J224" s="189">
        <f t="shared" si="0"/>
        <v>0</v>
      </c>
      <c r="K224" s="185" t="s">
        <v>5</v>
      </c>
      <c r="L224" s="190"/>
      <c r="M224" s="191" t="s">
        <v>5</v>
      </c>
      <c r="N224" s="192" t="s">
        <v>45</v>
      </c>
      <c r="O224" s="38"/>
      <c r="P224" s="180">
        <f t="shared" si="1"/>
        <v>0</v>
      </c>
      <c r="Q224" s="180">
        <v>0</v>
      </c>
      <c r="R224" s="180">
        <f t="shared" si="2"/>
        <v>0</v>
      </c>
      <c r="S224" s="180">
        <v>0</v>
      </c>
      <c r="T224" s="181">
        <f t="shared" si="3"/>
        <v>0</v>
      </c>
      <c r="AR224" s="20" t="s">
        <v>195</v>
      </c>
      <c r="AT224" s="20" t="s">
        <v>192</v>
      </c>
      <c r="AU224" s="20" t="s">
        <v>83</v>
      </c>
      <c r="AY224" s="20" t="s">
        <v>180</v>
      </c>
      <c r="BE224" s="182">
        <f t="shared" si="4"/>
        <v>0</v>
      </c>
      <c r="BF224" s="182">
        <f t="shared" si="5"/>
        <v>0</v>
      </c>
      <c r="BG224" s="182">
        <f t="shared" si="6"/>
        <v>0</v>
      </c>
      <c r="BH224" s="182">
        <f t="shared" si="7"/>
        <v>0</v>
      </c>
      <c r="BI224" s="182">
        <f t="shared" si="8"/>
        <v>0</v>
      </c>
      <c r="BJ224" s="20" t="s">
        <v>24</v>
      </c>
      <c r="BK224" s="182">
        <f t="shared" si="9"/>
        <v>0</v>
      </c>
      <c r="BL224" s="20" t="s">
        <v>189</v>
      </c>
      <c r="BM224" s="20" t="s">
        <v>506</v>
      </c>
    </row>
    <row r="225" spans="2:65" s="10" customFormat="1" ht="29.85" customHeight="1">
      <c r="B225" s="156"/>
      <c r="D225" s="167" t="s">
        <v>73</v>
      </c>
      <c r="E225" s="168" t="s">
        <v>507</v>
      </c>
      <c r="F225" s="168" t="s">
        <v>508</v>
      </c>
      <c r="I225" s="159"/>
      <c r="J225" s="169">
        <f>BK225</f>
        <v>0</v>
      </c>
      <c r="L225" s="156"/>
      <c r="M225" s="161"/>
      <c r="N225" s="162"/>
      <c r="O225" s="162"/>
      <c r="P225" s="163">
        <f>SUM(P226:P228)</f>
        <v>0</v>
      </c>
      <c r="Q225" s="162"/>
      <c r="R225" s="163">
        <f>SUM(R226:R228)</f>
        <v>2.24E-4</v>
      </c>
      <c r="S225" s="162"/>
      <c r="T225" s="164">
        <f>SUM(T226:T228)</f>
        <v>0</v>
      </c>
      <c r="AR225" s="157" t="s">
        <v>83</v>
      </c>
      <c r="AT225" s="165" t="s">
        <v>73</v>
      </c>
      <c r="AU225" s="165" t="s">
        <v>24</v>
      </c>
      <c r="AY225" s="157" t="s">
        <v>180</v>
      </c>
      <c r="BK225" s="166">
        <f>SUM(BK226:BK228)</f>
        <v>0</v>
      </c>
    </row>
    <row r="226" spans="2:65" s="1" customFormat="1" ht="38.25" customHeight="1">
      <c r="B226" s="170"/>
      <c r="C226" s="171" t="s">
        <v>509</v>
      </c>
      <c r="D226" s="171" t="s">
        <v>184</v>
      </c>
      <c r="E226" s="172" t="s">
        <v>510</v>
      </c>
      <c r="F226" s="173" t="s">
        <v>511</v>
      </c>
      <c r="G226" s="174" t="s">
        <v>512</v>
      </c>
      <c r="H226" s="175">
        <v>0.2</v>
      </c>
      <c r="I226" s="176"/>
      <c r="J226" s="177">
        <f>ROUND(I226*H226,2)</f>
        <v>0</v>
      </c>
      <c r="K226" s="173" t="s">
        <v>472</v>
      </c>
      <c r="L226" s="37"/>
      <c r="M226" s="178" t="s">
        <v>5</v>
      </c>
      <c r="N226" s="179" t="s">
        <v>45</v>
      </c>
      <c r="O226" s="38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AR226" s="20" t="s">
        <v>189</v>
      </c>
      <c r="AT226" s="20" t="s">
        <v>184</v>
      </c>
      <c r="AU226" s="20" t="s">
        <v>83</v>
      </c>
      <c r="AY226" s="20" t="s">
        <v>180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20" t="s">
        <v>24</v>
      </c>
      <c r="BK226" s="182">
        <f>ROUND(I226*H226,2)</f>
        <v>0</v>
      </c>
      <c r="BL226" s="20" t="s">
        <v>189</v>
      </c>
      <c r="BM226" s="20" t="s">
        <v>513</v>
      </c>
    </row>
    <row r="227" spans="2:65" s="1" customFormat="1" ht="25.5" customHeight="1">
      <c r="B227" s="170"/>
      <c r="C227" s="183" t="s">
        <v>514</v>
      </c>
      <c r="D227" s="183" t="s">
        <v>192</v>
      </c>
      <c r="E227" s="184" t="s">
        <v>515</v>
      </c>
      <c r="F227" s="185" t="s">
        <v>516</v>
      </c>
      <c r="G227" s="186" t="s">
        <v>512</v>
      </c>
      <c r="H227" s="187">
        <v>0.04</v>
      </c>
      <c r="I227" s="188"/>
      <c r="J227" s="189">
        <f>ROUND(I227*H227,2)</f>
        <v>0</v>
      </c>
      <c r="K227" s="185" t="s">
        <v>472</v>
      </c>
      <c r="L227" s="190"/>
      <c r="M227" s="191" t="s">
        <v>5</v>
      </c>
      <c r="N227" s="192" t="s">
        <v>45</v>
      </c>
      <c r="O227" s="38"/>
      <c r="P227" s="180">
        <f>O227*H227</f>
        <v>0</v>
      </c>
      <c r="Q227" s="180">
        <v>5.5999999999999999E-3</v>
      </c>
      <c r="R227" s="180">
        <f>Q227*H227</f>
        <v>2.24E-4</v>
      </c>
      <c r="S227" s="180">
        <v>0</v>
      </c>
      <c r="T227" s="181">
        <f>S227*H227</f>
        <v>0</v>
      </c>
      <c r="AR227" s="20" t="s">
        <v>195</v>
      </c>
      <c r="AT227" s="20" t="s">
        <v>192</v>
      </c>
      <c r="AU227" s="20" t="s">
        <v>83</v>
      </c>
      <c r="AY227" s="20" t="s">
        <v>180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20" t="s">
        <v>24</v>
      </c>
      <c r="BK227" s="182">
        <f>ROUND(I227*H227,2)</f>
        <v>0</v>
      </c>
      <c r="BL227" s="20" t="s">
        <v>189</v>
      </c>
      <c r="BM227" s="20" t="s">
        <v>517</v>
      </c>
    </row>
    <row r="228" spans="2:65" s="1" customFormat="1" ht="25.5" customHeight="1">
      <c r="B228" s="170"/>
      <c r="C228" s="183" t="s">
        <v>518</v>
      </c>
      <c r="D228" s="183" t="s">
        <v>192</v>
      </c>
      <c r="E228" s="184" t="s">
        <v>519</v>
      </c>
      <c r="F228" s="185" t="s">
        <v>520</v>
      </c>
      <c r="G228" s="186" t="s">
        <v>521</v>
      </c>
      <c r="H228" s="187">
        <v>4</v>
      </c>
      <c r="I228" s="188"/>
      <c r="J228" s="189">
        <f>ROUND(I228*H228,2)</f>
        <v>0</v>
      </c>
      <c r="K228" s="185" t="s">
        <v>5</v>
      </c>
      <c r="L228" s="190"/>
      <c r="M228" s="191" t="s">
        <v>5</v>
      </c>
      <c r="N228" s="192" t="s">
        <v>45</v>
      </c>
      <c r="O228" s="38"/>
      <c r="P228" s="180">
        <f>O228*H228</f>
        <v>0</v>
      </c>
      <c r="Q228" s="180">
        <v>0</v>
      </c>
      <c r="R228" s="180">
        <f>Q228*H228</f>
        <v>0</v>
      </c>
      <c r="S228" s="180">
        <v>0</v>
      </c>
      <c r="T228" s="181">
        <f>S228*H228</f>
        <v>0</v>
      </c>
      <c r="AR228" s="20" t="s">
        <v>195</v>
      </c>
      <c r="AT228" s="20" t="s">
        <v>192</v>
      </c>
      <c r="AU228" s="20" t="s">
        <v>83</v>
      </c>
      <c r="AY228" s="20" t="s">
        <v>180</v>
      </c>
      <c r="BE228" s="182">
        <f>IF(N228="základní",J228,0)</f>
        <v>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20" t="s">
        <v>24</v>
      </c>
      <c r="BK228" s="182">
        <f>ROUND(I228*H228,2)</f>
        <v>0</v>
      </c>
      <c r="BL228" s="20" t="s">
        <v>189</v>
      </c>
      <c r="BM228" s="20" t="s">
        <v>522</v>
      </c>
    </row>
    <row r="229" spans="2:65" s="10" customFormat="1" ht="29.85" customHeight="1">
      <c r="B229" s="156"/>
      <c r="D229" s="167" t="s">
        <v>73</v>
      </c>
      <c r="E229" s="168" t="s">
        <v>523</v>
      </c>
      <c r="F229" s="168" t="s">
        <v>524</v>
      </c>
      <c r="I229" s="159"/>
      <c r="J229" s="169">
        <f>BK229</f>
        <v>0</v>
      </c>
      <c r="L229" s="156"/>
      <c r="M229" s="161"/>
      <c r="N229" s="162"/>
      <c r="O229" s="162"/>
      <c r="P229" s="163">
        <f>SUM(P230:P231)</f>
        <v>0</v>
      </c>
      <c r="Q229" s="162"/>
      <c r="R229" s="163">
        <f>SUM(R230:R231)</f>
        <v>0</v>
      </c>
      <c r="S229" s="162"/>
      <c r="T229" s="164">
        <f>SUM(T230:T231)</f>
        <v>0</v>
      </c>
      <c r="AR229" s="157" t="s">
        <v>83</v>
      </c>
      <c r="AT229" s="165" t="s">
        <v>73</v>
      </c>
      <c r="AU229" s="165" t="s">
        <v>24</v>
      </c>
      <c r="AY229" s="157" t="s">
        <v>180</v>
      </c>
      <c r="BK229" s="166">
        <f>SUM(BK230:BK231)</f>
        <v>0</v>
      </c>
    </row>
    <row r="230" spans="2:65" s="1" customFormat="1" ht="25.5" customHeight="1">
      <c r="B230" s="170"/>
      <c r="C230" s="171" t="s">
        <v>525</v>
      </c>
      <c r="D230" s="171" t="s">
        <v>184</v>
      </c>
      <c r="E230" s="172" t="s">
        <v>469</v>
      </c>
      <c r="F230" s="173" t="s">
        <v>470</v>
      </c>
      <c r="G230" s="174" t="s">
        <v>471</v>
      </c>
      <c r="H230" s="175">
        <v>20</v>
      </c>
      <c r="I230" s="176"/>
      <c r="J230" s="177">
        <f>ROUND(I230*H230,2)</f>
        <v>0</v>
      </c>
      <c r="K230" s="173" t="s">
        <v>472</v>
      </c>
      <c r="L230" s="37"/>
      <c r="M230" s="178" t="s">
        <v>5</v>
      </c>
      <c r="N230" s="179" t="s">
        <v>45</v>
      </c>
      <c r="O230" s="38"/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AR230" s="20" t="s">
        <v>473</v>
      </c>
      <c r="AT230" s="20" t="s">
        <v>184</v>
      </c>
      <c r="AU230" s="20" t="s">
        <v>83</v>
      </c>
      <c r="AY230" s="20" t="s">
        <v>180</v>
      </c>
      <c r="BE230" s="182">
        <f>IF(N230="základní",J230,0)</f>
        <v>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20" t="s">
        <v>24</v>
      </c>
      <c r="BK230" s="182">
        <f>ROUND(I230*H230,2)</f>
        <v>0</v>
      </c>
      <c r="BL230" s="20" t="s">
        <v>473</v>
      </c>
      <c r="BM230" s="20" t="s">
        <v>526</v>
      </c>
    </row>
    <row r="231" spans="2:65" s="1" customFormat="1" ht="16.5" customHeight="1">
      <c r="B231" s="170"/>
      <c r="C231" s="183" t="s">
        <v>527</v>
      </c>
      <c r="D231" s="183" t="s">
        <v>192</v>
      </c>
      <c r="E231" s="184" t="s">
        <v>528</v>
      </c>
      <c r="F231" s="185" t="s">
        <v>529</v>
      </c>
      <c r="G231" s="186" t="s">
        <v>530</v>
      </c>
      <c r="H231" s="187">
        <v>1</v>
      </c>
      <c r="I231" s="188"/>
      <c r="J231" s="189">
        <f>ROUND(I231*H231,2)</f>
        <v>0</v>
      </c>
      <c r="K231" s="185" t="s">
        <v>5</v>
      </c>
      <c r="L231" s="190"/>
      <c r="M231" s="191" t="s">
        <v>5</v>
      </c>
      <c r="N231" s="192" t="s">
        <v>45</v>
      </c>
      <c r="O231" s="38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AR231" s="20" t="s">
        <v>195</v>
      </c>
      <c r="AT231" s="20" t="s">
        <v>192</v>
      </c>
      <c r="AU231" s="20" t="s">
        <v>83</v>
      </c>
      <c r="AY231" s="20" t="s">
        <v>180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20" t="s">
        <v>24</v>
      </c>
      <c r="BK231" s="182">
        <f>ROUND(I231*H231,2)</f>
        <v>0</v>
      </c>
      <c r="BL231" s="20" t="s">
        <v>189</v>
      </c>
      <c r="BM231" s="20" t="s">
        <v>531</v>
      </c>
    </row>
    <row r="232" spans="2:65" s="10" customFormat="1" ht="29.85" customHeight="1">
      <c r="B232" s="156"/>
      <c r="D232" s="167" t="s">
        <v>73</v>
      </c>
      <c r="E232" s="168" t="s">
        <v>532</v>
      </c>
      <c r="F232" s="168" t="s">
        <v>533</v>
      </c>
      <c r="I232" s="159"/>
      <c r="J232" s="169">
        <f>BK232</f>
        <v>0</v>
      </c>
      <c r="L232" s="156"/>
      <c r="M232" s="161"/>
      <c r="N232" s="162"/>
      <c r="O232" s="162"/>
      <c r="P232" s="163">
        <f>SUM(P233:P234)</f>
        <v>0</v>
      </c>
      <c r="Q232" s="162"/>
      <c r="R232" s="163">
        <f>SUM(R233:R234)</f>
        <v>0</v>
      </c>
      <c r="S232" s="162"/>
      <c r="T232" s="164">
        <f>SUM(T233:T234)</f>
        <v>0</v>
      </c>
      <c r="AR232" s="157" t="s">
        <v>83</v>
      </c>
      <c r="AT232" s="165" t="s">
        <v>73</v>
      </c>
      <c r="AU232" s="165" t="s">
        <v>24</v>
      </c>
      <c r="AY232" s="157" t="s">
        <v>180</v>
      </c>
      <c r="BK232" s="166">
        <f>SUM(BK233:BK234)</f>
        <v>0</v>
      </c>
    </row>
    <row r="233" spans="2:65" s="1" customFormat="1" ht="25.5" customHeight="1">
      <c r="B233" s="170"/>
      <c r="C233" s="171" t="s">
        <v>534</v>
      </c>
      <c r="D233" s="171" t="s">
        <v>184</v>
      </c>
      <c r="E233" s="172" t="s">
        <v>469</v>
      </c>
      <c r="F233" s="173" t="s">
        <v>470</v>
      </c>
      <c r="G233" s="174" t="s">
        <v>471</v>
      </c>
      <c r="H233" s="175">
        <v>20</v>
      </c>
      <c r="I233" s="176"/>
      <c r="J233" s="177">
        <f>ROUND(I233*H233,2)</f>
        <v>0</v>
      </c>
      <c r="K233" s="173" t="s">
        <v>472</v>
      </c>
      <c r="L233" s="37"/>
      <c r="M233" s="178" t="s">
        <v>5</v>
      </c>
      <c r="N233" s="179" t="s">
        <v>45</v>
      </c>
      <c r="O233" s="38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AR233" s="20" t="s">
        <v>473</v>
      </c>
      <c r="AT233" s="20" t="s">
        <v>184</v>
      </c>
      <c r="AU233" s="20" t="s">
        <v>83</v>
      </c>
      <c r="AY233" s="20" t="s">
        <v>180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20" t="s">
        <v>24</v>
      </c>
      <c r="BK233" s="182">
        <f>ROUND(I233*H233,2)</f>
        <v>0</v>
      </c>
      <c r="BL233" s="20" t="s">
        <v>473</v>
      </c>
      <c r="BM233" s="20" t="s">
        <v>535</v>
      </c>
    </row>
    <row r="234" spans="2:65" s="1" customFormat="1" ht="16.5" customHeight="1">
      <c r="B234" s="170"/>
      <c r="C234" s="183" t="s">
        <v>536</v>
      </c>
      <c r="D234" s="183" t="s">
        <v>192</v>
      </c>
      <c r="E234" s="184" t="s">
        <v>537</v>
      </c>
      <c r="F234" s="185" t="s">
        <v>538</v>
      </c>
      <c r="G234" s="186" t="s">
        <v>530</v>
      </c>
      <c r="H234" s="187">
        <v>1</v>
      </c>
      <c r="I234" s="188"/>
      <c r="J234" s="189">
        <f>ROUND(I234*H234,2)</f>
        <v>0</v>
      </c>
      <c r="K234" s="185" t="s">
        <v>5</v>
      </c>
      <c r="L234" s="190"/>
      <c r="M234" s="191" t="s">
        <v>5</v>
      </c>
      <c r="N234" s="192" t="s">
        <v>45</v>
      </c>
      <c r="O234" s="38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AR234" s="20" t="s">
        <v>195</v>
      </c>
      <c r="AT234" s="20" t="s">
        <v>192</v>
      </c>
      <c r="AU234" s="20" t="s">
        <v>83</v>
      </c>
      <c r="AY234" s="20" t="s">
        <v>180</v>
      </c>
      <c r="BE234" s="182">
        <f>IF(N234="základní",J234,0)</f>
        <v>0</v>
      </c>
      <c r="BF234" s="182">
        <f>IF(N234="snížená",J234,0)</f>
        <v>0</v>
      </c>
      <c r="BG234" s="182">
        <f>IF(N234="zákl. přenesená",J234,0)</f>
        <v>0</v>
      </c>
      <c r="BH234" s="182">
        <f>IF(N234="sníž. přenesená",J234,0)</f>
        <v>0</v>
      </c>
      <c r="BI234" s="182">
        <f>IF(N234="nulová",J234,0)</f>
        <v>0</v>
      </c>
      <c r="BJ234" s="20" t="s">
        <v>24</v>
      </c>
      <c r="BK234" s="182">
        <f>ROUND(I234*H234,2)</f>
        <v>0</v>
      </c>
      <c r="BL234" s="20" t="s">
        <v>189</v>
      </c>
      <c r="BM234" s="20" t="s">
        <v>539</v>
      </c>
    </row>
    <row r="235" spans="2:65" s="10" customFormat="1" ht="29.85" customHeight="1">
      <c r="B235" s="156"/>
      <c r="D235" s="167" t="s">
        <v>73</v>
      </c>
      <c r="E235" s="168" t="s">
        <v>540</v>
      </c>
      <c r="F235" s="168" t="s">
        <v>541</v>
      </c>
      <c r="I235" s="159"/>
      <c r="J235" s="169">
        <f>BK235</f>
        <v>0</v>
      </c>
      <c r="L235" s="156"/>
      <c r="M235" s="161"/>
      <c r="N235" s="162"/>
      <c r="O235" s="162"/>
      <c r="P235" s="163">
        <f>SUM(P236:P237)</f>
        <v>0</v>
      </c>
      <c r="Q235" s="162"/>
      <c r="R235" s="163">
        <f>SUM(R236:R237)</f>
        <v>0</v>
      </c>
      <c r="S235" s="162"/>
      <c r="T235" s="164">
        <f>SUM(T236:T237)</f>
        <v>0</v>
      </c>
      <c r="AR235" s="157" t="s">
        <v>83</v>
      </c>
      <c r="AT235" s="165" t="s">
        <v>73</v>
      </c>
      <c r="AU235" s="165" t="s">
        <v>24</v>
      </c>
      <c r="AY235" s="157" t="s">
        <v>180</v>
      </c>
      <c r="BK235" s="166">
        <f>SUM(BK236:BK237)</f>
        <v>0</v>
      </c>
    </row>
    <row r="236" spans="2:65" s="1" customFormat="1" ht="38.25" customHeight="1">
      <c r="B236" s="170"/>
      <c r="C236" s="171" t="s">
        <v>542</v>
      </c>
      <c r="D236" s="171" t="s">
        <v>184</v>
      </c>
      <c r="E236" s="172" t="s">
        <v>543</v>
      </c>
      <c r="F236" s="173" t="s">
        <v>544</v>
      </c>
      <c r="G236" s="174" t="s">
        <v>187</v>
      </c>
      <c r="H236" s="175">
        <v>1</v>
      </c>
      <c r="I236" s="176"/>
      <c r="J236" s="177">
        <f>ROUND(I236*H236,2)</f>
        <v>0</v>
      </c>
      <c r="K236" s="173" t="s">
        <v>188</v>
      </c>
      <c r="L236" s="37"/>
      <c r="M236" s="178" t="s">
        <v>5</v>
      </c>
      <c r="N236" s="179" t="s">
        <v>45</v>
      </c>
      <c r="O236" s="38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AR236" s="20" t="s">
        <v>189</v>
      </c>
      <c r="AT236" s="20" t="s">
        <v>184</v>
      </c>
      <c r="AU236" s="20" t="s">
        <v>83</v>
      </c>
      <c r="AY236" s="20" t="s">
        <v>180</v>
      </c>
      <c r="BE236" s="182">
        <f>IF(N236="základní",J236,0)</f>
        <v>0</v>
      </c>
      <c r="BF236" s="182">
        <f>IF(N236="snížená",J236,0)</f>
        <v>0</v>
      </c>
      <c r="BG236" s="182">
        <f>IF(N236="zákl. přenesená",J236,0)</f>
        <v>0</v>
      </c>
      <c r="BH236" s="182">
        <f>IF(N236="sníž. přenesená",J236,0)</f>
        <v>0</v>
      </c>
      <c r="BI236" s="182">
        <f>IF(N236="nulová",J236,0)</f>
        <v>0</v>
      </c>
      <c r="BJ236" s="20" t="s">
        <v>24</v>
      </c>
      <c r="BK236" s="182">
        <f>ROUND(I236*H236,2)</f>
        <v>0</v>
      </c>
      <c r="BL236" s="20" t="s">
        <v>189</v>
      </c>
      <c r="BM236" s="20" t="s">
        <v>545</v>
      </c>
    </row>
    <row r="237" spans="2:65" s="1" customFormat="1" ht="27">
      <c r="B237" s="37"/>
      <c r="D237" s="197" t="s">
        <v>204</v>
      </c>
      <c r="F237" s="198" t="s">
        <v>546</v>
      </c>
      <c r="I237" s="195"/>
      <c r="L237" s="37"/>
      <c r="M237" s="196"/>
      <c r="N237" s="38"/>
      <c r="O237" s="38"/>
      <c r="P237" s="38"/>
      <c r="Q237" s="38"/>
      <c r="R237" s="38"/>
      <c r="S237" s="38"/>
      <c r="T237" s="66"/>
      <c r="AT237" s="20" t="s">
        <v>204</v>
      </c>
      <c r="AU237" s="20" t="s">
        <v>83</v>
      </c>
    </row>
    <row r="238" spans="2:65" s="10" customFormat="1" ht="37.35" customHeight="1">
      <c r="B238" s="156"/>
      <c r="D238" s="157" t="s">
        <v>73</v>
      </c>
      <c r="E238" s="158" t="s">
        <v>192</v>
      </c>
      <c r="F238" s="158" t="s">
        <v>547</v>
      </c>
      <c r="I238" s="159"/>
      <c r="J238" s="160">
        <f>BK238</f>
        <v>0</v>
      </c>
      <c r="L238" s="156"/>
      <c r="M238" s="161"/>
      <c r="N238" s="162"/>
      <c r="O238" s="162"/>
      <c r="P238" s="163">
        <f>P239+P242+P245+P248+P251</f>
        <v>0</v>
      </c>
      <c r="Q238" s="162"/>
      <c r="R238" s="163">
        <f>R239+R242+R245+R248+R251</f>
        <v>1.21854</v>
      </c>
      <c r="S238" s="162"/>
      <c r="T238" s="164">
        <f>T239+T242+T245+T248+T251</f>
        <v>0</v>
      </c>
      <c r="AR238" s="157" t="s">
        <v>548</v>
      </c>
      <c r="AT238" s="165" t="s">
        <v>73</v>
      </c>
      <c r="AU238" s="165" t="s">
        <v>74</v>
      </c>
      <c r="AY238" s="157" t="s">
        <v>180</v>
      </c>
      <c r="BK238" s="166">
        <f>BK239+BK242+BK245+BK248+BK251</f>
        <v>0</v>
      </c>
    </row>
    <row r="239" spans="2:65" s="10" customFormat="1" ht="19.899999999999999" customHeight="1">
      <c r="B239" s="156"/>
      <c r="D239" s="167" t="s">
        <v>73</v>
      </c>
      <c r="E239" s="168" t="s">
        <v>549</v>
      </c>
      <c r="F239" s="168" t="s">
        <v>550</v>
      </c>
      <c r="I239" s="159"/>
      <c r="J239" s="169">
        <f>BK239</f>
        <v>0</v>
      </c>
      <c r="L239" s="156"/>
      <c r="M239" s="161"/>
      <c r="N239" s="162"/>
      <c r="O239" s="162"/>
      <c r="P239" s="163">
        <f>SUM(P240:P241)</f>
        <v>0</v>
      </c>
      <c r="Q239" s="162"/>
      <c r="R239" s="163">
        <f>SUM(R240:R241)</f>
        <v>0</v>
      </c>
      <c r="S239" s="162"/>
      <c r="T239" s="164">
        <f>SUM(T240:T241)</f>
        <v>0</v>
      </c>
      <c r="AR239" s="157" t="s">
        <v>548</v>
      </c>
      <c r="AT239" s="165" t="s">
        <v>73</v>
      </c>
      <c r="AU239" s="165" t="s">
        <v>24</v>
      </c>
      <c r="AY239" s="157" t="s">
        <v>180</v>
      </c>
      <c r="BK239" s="166">
        <f>SUM(BK240:BK241)</f>
        <v>0</v>
      </c>
    </row>
    <row r="240" spans="2:65" s="1" customFormat="1" ht="38.25" customHeight="1">
      <c r="B240" s="170"/>
      <c r="C240" s="171" t="s">
        <v>551</v>
      </c>
      <c r="D240" s="171" t="s">
        <v>184</v>
      </c>
      <c r="E240" s="172" t="s">
        <v>552</v>
      </c>
      <c r="F240" s="173" t="s">
        <v>553</v>
      </c>
      <c r="G240" s="174" t="s">
        <v>554</v>
      </c>
      <c r="H240" s="175">
        <v>0.1</v>
      </c>
      <c r="I240" s="176"/>
      <c r="J240" s="177">
        <f>ROUND(I240*H240,2)</f>
        <v>0</v>
      </c>
      <c r="K240" s="173" t="s">
        <v>188</v>
      </c>
      <c r="L240" s="37"/>
      <c r="M240" s="178" t="s">
        <v>5</v>
      </c>
      <c r="N240" s="179" t="s">
        <v>45</v>
      </c>
      <c r="O240" s="38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AR240" s="20" t="s">
        <v>555</v>
      </c>
      <c r="AT240" s="20" t="s">
        <v>184</v>
      </c>
      <c r="AU240" s="20" t="s">
        <v>83</v>
      </c>
      <c r="AY240" s="20" t="s">
        <v>180</v>
      </c>
      <c r="BE240" s="182">
        <f>IF(N240="základní",J240,0)</f>
        <v>0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20" t="s">
        <v>24</v>
      </c>
      <c r="BK240" s="182">
        <f>ROUND(I240*H240,2)</f>
        <v>0</v>
      </c>
      <c r="BL240" s="20" t="s">
        <v>555</v>
      </c>
      <c r="BM240" s="20" t="s">
        <v>556</v>
      </c>
    </row>
    <row r="241" spans="2:65" s="1" customFormat="1" ht="40.5">
      <c r="B241" s="37"/>
      <c r="D241" s="197" t="s">
        <v>204</v>
      </c>
      <c r="F241" s="198" t="s">
        <v>557</v>
      </c>
      <c r="I241" s="195"/>
      <c r="L241" s="37"/>
      <c r="M241" s="196"/>
      <c r="N241" s="38"/>
      <c r="O241" s="38"/>
      <c r="P241" s="38"/>
      <c r="Q241" s="38"/>
      <c r="R241" s="38"/>
      <c r="S241" s="38"/>
      <c r="T241" s="66"/>
      <c r="AT241" s="20" t="s">
        <v>204</v>
      </c>
      <c r="AU241" s="20" t="s">
        <v>83</v>
      </c>
    </row>
    <row r="242" spans="2:65" s="10" customFormat="1" ht="29.85" customHeight="1">
      <c r="B242" s="156"/>
      <c r="D242" s="167" t="s">
        <v>73</v>
      </c>
      <c r="E242" s="168" t="s">
        <v>558</v>
      </c>
      <c r="F242" s="168" t="s">
        <v>559</v>
      </c>
      <c r="I242" s="159"/>
      <c r="J242" s="169">
        <f>BK242</f>
        <v>0</v>
      </c>
      <c r="L242" s="156"/>
      <c r="M242" s="161"/>
      <c r="N242" s="162"/>
      <c r="O242" s="162"/>
      <c r="P242" s="163">
        <f>SUM(P243:P244)</f>
        <v>0</v>
      </c>
      <c r="Q242" s="162"/>
      <c r="R242" s="163">
        <f>SUM(R243:R244)</f>
        <v>0</v>
      </c>
      <c r="S242" s="162"/>
      <c r="T242" s="164">
        <f>SUM(T243:T244)</f>
        <v>0</v>
      </c>
      <c r="AR242" s="157" t="s">
        <v>548</v>
      </c>
      <c r="AT242" s="165" t="s">
        <v>73</v>
      </c>
      <c r="AU242" s="165" t="s">
        <v>24</v>
      </c>
      <c r="AY242" s="157" t="s">
        <v>180</v>
      </c>
      <c r="BK242" s="166">
        <f>SUM(BK243:BK244)</f>
        <v>0</v>
      </c>
    </row>
    <row r="243" spans="2:65" s="1" customFormat="1" ht="25.5" customHeight="1">
      <c r="B243" s="170"/>
      <c r="C243" s="171" t="s">
        <v>560</v>
      </c>
      <c r="D243" s="171" t="s">
        <v>184</v>
      </c>
      <c r="E243" s="172" t="s">
        <v>561</v>
      </c>
      <c r="F243" s="173" t="s">
        <v>562</v>
      </c>
      <c r="G243" s="174" t="s">
        <v>202</v>
      </c>
      <c r="H243" s="175">
        <v>100</v>
      </c>
      <c r="I243" s="176"/>
      <c r="J243" s="177">
        <f>ROUND(I243*H243,2)</f>
        <v>0</v>
      </c>
      <c r="K243" s="173" t="s">
        <v>188</v>
      </c>
      <c r="L243" s="37"/>
      <c r="M243" s="178" t="s">
        <v>5</v>
      </c>
      <c r="N243" s="179" t="s">
        <v>45</v>
      </c>
      <c r="O243" s="38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AR243" s="20" t="s">
        <v>555</v>
      </c>
      <c r="AT243" s="20" t="s">
        <v>184</v>
      </c>
      <c r="AU243" s="20" t="s">
        <v>83</v>
      </c>
      <c r="AY243" s="20" t="s">
        <v>180</v>
      </c>
      <c r="BE243" s="182">
        <f>IF(N243="základní",J243,0)</f>
        <v>0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20" t="s">
        <v>24</v>
      </c>
      <c r="BK243" s="182">
        <f>ROUND(I243*H243,2)</f>
        <v>0</v>
      </c>
      <c r="BL243" s="20" t="s">
        <v>555</v>
      </c>
      <c r="BM243" s="20" t="s">
        <v>563</v>
      </c>
    </row>
    <row r="244" spans="2:65" s="1" customFormat="1" ht="40.5">
      <c r="B244" s="37"/>
      <c r="D244" s="197" t="s">
        <v>204</v>
      </c>
      <c r="F244" s="198" t="s">
        <v>557</v>
      </c>
      <c r="I244" s="195"/>
      <c r="L244" s="37"/>
      <c r="M244" s="196"/>
      <c r="N244" s="38"/>
      <c r="O244" s="38"/>
      <c r="P244" s="38"/>
      <c r="Q244" s="38"/>
      <c r="R244" s="38"/>
      <c r="S244" s="38"/>
      <c r="T244" s="66"/>
      <c r="AT244" s="20" t="s">
        <v>204</v>
      </c>
      <c r="AU244" s="20" t="s">
        <v>83</v>
      </c>
    </row>
    <row r="245" spans="2:65" s="10" customFormat="1" ht="29.85" customHeight="1">
      <c r="B245" s="156"/>
      <c r="D245" s="167" t="s">
        <v>73</v>
      </c>
      <c r="E245" s="168" t="s">
        <v>564</v>
      </c>
      <c r="F245" s="168" t="s">
        <v>565</v>
      </c>
      <c r="I245" s="159"/>
      <c r="J245" s="169">
        <f>BK245</f>
        <v>0</v>
      </c>
      <c r="L245" s="156"/>
      <c r="M245" s="161"/>
      <c r="N245" s="162"/>
      <c r="O245" s="162"/>
      <c r="P245" s="163">
        <f>SUM(P246:P247)</f>
        <v>0</v>
      </c>
      <c r="Q245" s="162"/>
      <c r="R245" s="163">
        <f>SUM(R246:R247)</f>
        <v>0</v>
      </c>
      <c r="S245" s="162"/>
      <c r="T245" s="164">
        <f>SUM(T246:T247)</f>
        <v>0</v>
      </c>
      <c r="AR245" s="157" t="s">
        <v>548</v>
      </c>
      <c r="AT245" s="165" t="s">
        <v>73</v>
      </c>
      <c r="AU245" s="165" t="s">
        <v>24</v>
      </c>
      <c r="AY245" s="157" t="s">
        <v>180</v>
      </c>
      <c r="BK245" s="166">
        <f>SUM(BK246:BK247)</f>
        <v>0</v>
      </c>
    </row>
    <row r="246" spans="2:65" s="1" customFormat="1" ht="38.25" customHeight="1">
      <c r="B246" s="170"/>
      <c r="C246" s="171" t="s">
        <v>566</v>
      </c>
      <c r="D246" s="171" t="s">
        <v>184</v>
      </c>
      <c r="E246" s="172" t="s">
        <v>567</v>
      </c>
      <c r="F246" s="173" t="s">
        <v>568</v>
      </c>
      <c r="G246" s="174" t="s">
        <v>187</v>
      </c>
      <c r="H246" s="175">
        <v>14</v>
      </c>
      <c r="I246" s="176"/>
      <c r="J246" s="177">
        <f>ROUND(I246*H246,2)</f>
        <v>0</v>
      </c>
      <c r="K246" s="173" t="s">
        <v>188</v>
      </c>
      <c r="L246" s="37"/>
      <c r="M246" s="178" t="s">
        <v>5</v>
      </c>
      <c r="N246" s="179" t="s">
        <v>45</v>
      </c>
      <c r="O246" s="38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AR246" s="20" t="s">
        <v>555</v>
      </c>
      <c r="AT246" s="20" t="s">
        <v>184</v>
      </c>
      <c r="AU246" s="20" t="s">
        <v>83</v>
      </c>
      <c r="AY246" s="20" t="s">
        <v>180</v>
      </c>
      <c r="BE246" s="182">
        <f>IF(N246="základní",J246,0)</f>
        <v>0</v>
      </c>
      <c r="BF246" s="182">
        <f>IF(N246="snížená",J246,0)</f>
        <v>0</v>
      </c>
      <c r="BG246" s="182">
        <f>IF(N246="zákl. přenesená",J246,0)</f>
        <v>0</v>
      </c>
      <c r="BH246" s="182">
        <f>IF(N246="sníž. přenesená",J246,0)</f>
        <v>0</v>
      </c>
      <c r="BI246" s="182">
        <f>IF(N246="nulová",J246,0)</f>
        <v>0</v>
      </c>
      <c r="BJ246" s="20" t="s">
        <v>24</v>
      </c>
      <c r="BK246" s="182">
        <f>ROUND(I246*H246,2)</f>
        <v>0</v>
      </c>
      <c r="BL246" s="20" t="s">
        <v>555</v>
      </c>
      <c r="BM246" s="20" t="s">
        <v>569</v>
      </c>
    </row>
    <row r="247" spans="2:65" s="1" customFormat="1" ht="40.5">
      <c r="B247" s="37"/>
      <c r="D247" s="197" t="s">
        <v>204</v>
      </c>
      <c r="F247" s="198" t="s">
        <v>557</v>
      </c>
      <c r="I247" s="195"/>
      <c r="L247" s="37"/>
      <c r="M247" s="196"/>
      <c r="N247" s="38"/>
      <c r="O247" s="38"/>
      <c r="P247" s="38"/>
      <c r="Q247" s="38"/>
      <c r="R247" s="38"/>
      <c r="S247" s="38"/>
      <c r="T247" s="66"/>
      <c r="AT247" s="20" t="s">
        <v>204</v>
      </c>
      <c r="AU247" s="20" t="s">
        <v>83</v>
      </c>
    </row>
    <row r="248" spans="2:65" s="10" customFormat="1" ht="29.85" customHeight="1">
      <c r="B248" s="156"/>
      <c r="D248" s="167" t="s">
        <v>73</v>
      </c>
      <c r="E248" s="168" t="s">
        <v>570</v>
      </c>
      <c r="F248" s="168" t="s">
        <v>571</v>
      </c>
      <c r="I248" s="159"/>
      <c r="J248" s="169">
        <f>BK248</f>
        <v>0</v>
      </c>
      <c r="L248" s="156"/>
      <c r="M248" s="161"/>
      <c r="N248" s="162"/>
      <c r="O248" s="162"/>
      <c r="P248" s="163">
        <f>SUM(P249:P250)</f>
        <v>0</v>
      </c>
      <c r="Q248" s="162"/>
      <c r="R248" s="163">
        <f>SUM(R249:R250)</f>
        <v>0</v>
      </c>
      <c r="S248" s="162"/>
      <c r="T248" s="164">
        <f>SUM(T249:T250)</f>
        <v>0</v>
      </c>
      <c r="AR248" s="157" t="s">
        <v>548</v>
      </c>
      <c r="AT248" s="165" t="s">
        <v>73</v>
      </c>
      <c r="AU248" s="165" t="s">
        <v>24</v>
      </c>
      <c r="AY248" s="157" t="s">
        <v>180</v>
      </c>
      <c r="BK248" s="166">
        <f>SUM(BK249:BK250)</f>
        <v>0</v>
      </c>
    </row>
    <row r="249" spans="2:65" s="1" customFormat="1" ht="25.5" customHeight="1">
      <c r="B249" s="170"/>
      <c r="C249" s="171" t="s">
        <v>572</v>
      </c>
      <c r="D249" s="171" t="s">
        <v>184</v>
      </c>
      <c r="E249" s="172" t="s">
        <v>573</v>
      </c>
      <c r="F249" s="173" t="s">
        <v>574</v>
      </c>
      <c r="G249" s="174" t="s">
        <v>202</v>
      </c>
      <c r="H249" s="175">
        <v>6</v>
      </c>
      <c r="I249" s="176"/>
      <c r="J249" s="177">
        <f>ROUND(I249*H249,2)</f>
        <v>0</v>
      </c>
      <c r="K249" s="173" t="s">
        <v>188</v>
      </c>
      <c r="L249" s="37"/>
      <c r="M249" s="178" t="s">
        <v>5</v>
      </c>
      <c r="N249" s="179" t="s">
        <v>45</v>
      </c>
      <c r="O249" s="38"/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AR249" s="20" t="s">
        <v>555</v>
      </c>
      <c r="AT249" s="20" t="s">
        <v>184</v>
      </c>
      <c r="AU249" s="20" t="s">
        <v>83</v>
      </c>
      <c r="AY249" s="20" t="s">
        <v>180</v>
      </c>
      <c r="BE249" s="182">
        <f>IF(N249="základní",J249,0)</f>
        <v>0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20" t="s">
        <v>24</v>
      </c>
      <c r="BK249" s="182">
        <f>ROUND(I249*H249,2)</f>
        <v>0</v>
      </c>
      <c r="BL249" s="20" t="s">
        <v>555</v>
      </c>
      <c r="BM249" s="20" t="s">
        <v>575</v>
      </c>
    </row>
    <row r="250" spans="2:65" s="1" customFormat="1" ht="16.5" customHeight="1">
      <c r="B250" s="170"/>
      <c r="C250" s="183" t="s">
        <v>576</v>
      </c>
      <c r="D250" s="183" t="s">
        <v>192</v>
      </c>
      <c r="E250" s="184" t="s">
        <v>577</v>
      </c>
      <c r="F250" s="185" t="s">
        <v>578</v>
      </c>
      <c r="G250" s="186" t="s">
        <v>192</v>
      </c>
      <c r="H250" s="187">
        <v>6</v>
      </c>
      <c r="I250" s="188"/>
      <c r="J250" s="189">
        <f>ROUND(I250*H250,2)</f>
        <v>0</v>
      </c>
      <c r="K250" s="185" t="s">
        <v>5</v>
      </c>
      <c r="L250" s="190"/>
      <c r="M250" s="191" t="s">
        <v>5</v>
      </c>
      <c r="N250" s="192" t="s">
        <v>45</v>
      </c>
      <c r="O250" s="38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AR250" s="20" t="s">
        <v>195</v>
      </c>
      <c r="AT250" s="20" t="s">
        <v>192</v>
      </c>
      <c r="AU250" s="20" t="s">
        <v>83</v>
      </c>
      <c r="AY250" s="20" t="s">
        <v>180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20" t="s">
        <v>24</v>
      </c>
      <c r="BK250" s="182">
        <f>ROUND(I250*H250,2)</f>
        <v>0</v>
      </c>
      <c r="BL250" s="20" t="s">
        <v>189</v>
      </c>
      <c r="BM250" s="20" t="s">
        <v>579</v>
      </c>
    </row>
    <row r="251" spans="2:65" s="10" customFormat="1" ht="29.85" customHeight="1">
      <c r="B251" s="156"/>
      <c r="D251" s="167" t="s">
        <v>73</v>
      </c>
      <c r="E251" s="168" t="s">
        <v>580</v>
      </c>
      <c r="F251" s="168" t="s">
        <v>581</v>
      </c>
      <c r="I251" s="159"/>
      <c r="J251" s="169">
        <f>BK251</f>
        <v>0</v>
      </c>
      <c r="L251" s="156"/>
      <c r="M251" s="161"/>
      <c r="N251" s="162"/>
      <c r="O251" s="162"/>
      <c r="P251" s="163">
        <f>SUM(P252:P261)</f>
        <v>0</v>
      </c>
      <c r="Q251" s="162"/>
      <c r="R251" s="163">
        <f>SUM(R252:R261)</f>
        <v>1.21854</v>
      </c>
      <c r="S251" s="162"/>
      <c r="T251" s="164">
        <f>SUM(T252:T261)</f>
        <v>0</v>
      </c>
      <c r="AR251" s="157" t="s">
        <v>548</v>
      </c>
      <c r="AT251" s="165" t="s">
        <v>73</v>
      </c>
      <c r="AU251" s="165" t="s">
        <v>24</v>
      </c>
      <c r="AY251" s="157" t="s">
        <v>180</v>
      </c>
      <c r="BK251" s="166">
        <f>SUM(BK252:BK261)</f>
        <v>0</v>
      </c>
    </row>
    <row r="252" spans="2:65" s="1" customFormat="1" ht="51" customHeight="1">
      <c r="B252" s="170"/>
      <c r="C252" s="171" t="s">
        <v>582</v>
      </c>
      <c r="D252" s="171" t="s">
        <v>184</v>
      </c>
      <c r="E252" s="172" t="s">
        <v>583</v>
      </c>
      <c r="F252" s="173" t="s">
        <v>584</v>
      </c>
      <c r="G252" s="174" t="s">
        <v>202</v>
      </c>
      <c r="H252" s="175">
        <v>6</v>
      </c>
      <c r="I252" s="176"/>
      <c r="J252" s="177">
        <f>ROUND(I252*H252,2)</f>
        <v>0</v>
      </c>
      <c r="K252" s="173" t="s">
        <v>188</v>
      </c>
      <c r="L252" s="37"/>
      <c r="M252" s="178" t="s">
        <v>5</v>
      </c>
      <c r="N252" s="179" t="s">
        <v>45</v>
      </c>
      <c r="O252" s="38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AR252" s="20" t="s">
        <v>555</v>
      </c>
      <c r="AT252" s="20" t="s">
        <v>184</v>
      </c>
      <c r="AU252" s="20" t="s">
        <v>83</v>
      </c>
      <c r="AY252" s="20" t="s">
        <v>180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20" t="s">
        <v>24</v>
      </c>
      <c r="BK252" s="182">
        <f>ROUND(I252*H252,2)</f>
        <v>0</v>
      </c>
      <c r="BL252" s="20" t="s">
        <v>555</v>
      </c>
      <c r="BM252" s="20" t="s">
        <v>585</v>
      </c>
    </row>
    <row r="253" spans="2:65" s="1" customFormat="1" ht="40.5">
      <c r="B253" s="37"/>
      <c r="D253" s="193" t="s">
        <v>204</v>
      </c>
      <c r="F253" s="194" t="s">
        <v>586</v>
      </c>
      <c r="I253" s="195"/>
      <c r="L253" s="37"/>
      <c r="M253" s="196"/>
      <c r="N253" s="38"/>
      <c r="O253" s="38"/>
      <c r="P253" s="38"/>
      <c r="Q253" s="38"/>
      <c r="R253" s="38"/>
      <c r="S253" s="38"/>
      <c r="T253" s="66"/>
      <c r="AT253" s="20" t="s">
        <v>204</v>
      </c>
      <c r="AU253" s="20" t="s">
        <v>83</v>
      </c>
    </row>
    <row r="254" spans="2:65" s="1" customFormat="1" ht="25.5" customHeight="1">
      <c r="B254" s="170"/>
      <c r="C254" s="171" t="s">
        <v>587</v>
      </c>
      <c r="D254" s="171" t="s">
        <v>184</v>
      </c>
      <c r="E254" s="172" t="s">
        <v>588</v>
      </c>
      <c r="F254" s="173" t="s">
        <v>589</v>
      </c>
      <c r="G254" s="174" t="s">
        <v>202</v>
      </c>
      <c r="H254" s="175">
        <v>6</v>
      </c>
      <c r="I254" s="176"/>
      <c r="J254" s="177">
        <f>ROUND(I254*H254,2)</f>
        <v>0</v>
      </c>
      <c r="K254" s="173" t="s">
        <v>188</v>
      </c>
      <c r="L254" s="37"/>
      <c r="M254" s="178" t="s">
        <v>5</v>
      </c>
      <c r="N254" s="179" t="s">
        <v>45</v>
      </c>
      <c r="O254" s="38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AR254" s="20" t="s">
        <v>555</v>
      </c>
      <c r="AT254" s="20" t="s">
        <v>184</v>
      </c>
      <c r="AU254" s="20" t="s">
        <v>83</v>
      </c>
      <c r="AY254" s="20" t="s">
        <v>180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20" t="s">
        <v>24</v>
      </c>
      <c r="BK254" s="182">
        <f>ROUND(I254*H254,2)</f>
        <v>0</v>
      </c>
      <c r="BL254" s="20" t="s">
        <v>555</v>
      </c>
      <c r="BM254" s="20" t="s">
        <v>590</v>
      </c>
    </row>
    <row r="255" spans="2:65" s="1" customFormat="1" ht="25.5" customHeight="1">
      <c r="B255" s="170"/>
      <c r="C255" s="171" t="s">
        <v>591</v>
      </c>
      <c r="D255" s="171" t="s">
        <v>184</v>
      </c>
      <c r="E255" s="172" t="s">
        <v>592</v>
      </c>
      <c r="F255" s="173" t="s">
        <v>593</v>
      </c>
      <c r="G255" s="174" t="s">
        <v>202</v>
      </c>
      <c r="H255" s="175">
        <v>6</v>
      </c>
      <c r="I255" s="176"/>
      <c r="J255" s="177">
        <f>ROUND(I255*H255,2)</f>
        <v>0</v>
      </c>
      <c r="K255" s="173" t="s">
        <v>188</v>
      </c>
      <c r="L255" s="37"/>
      <c r="M255" s="178" t="s">
        <v>5</v>
      </c>
      <c r="N255" s="179" t="s">
        <v>45</v>
      </c>
      <c r="O255" s="38"/>
      <c r="P255" s="180">
        <f>O255*H255</f>
        <v>0</v>
      </c>
      <c r="Q255" s="180">
        <v>0.20300000000000001</v>
      </c>
      <c r="R255" s="180">
        <f>Q255*H255</f>
        <v>1.218</v>
      </c>
      <c r="S255" s="180">
        <v>0</v>
      </c>
      <c r="T255" s="181">
        <f>S255*H255</f>
        <v>0</v>
      </c>
      <c r="AR255" s="20" t="s">
        <v>555</v>
      </c>
      <c r="AT255" s="20" t="s">
        <v>184</v>
      </c>
      <c r="AU255" s="20" t="s">
        <v>83</v>
      </c>
      <c r="AY255" s="20" t="s">
        <v>180</v>
      </c>
      <c r="BE255" s="182">
        <f>IF(N255="základní",J255,0)</f>
        <v>0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20" t="s">
        <v>24</v>
      </c>
      <c r="BK255" s="182">
        <f>ROUND(I255*H255,2)</f>
        <v>0</v>
      </c>
      <c r="BL255" s="20" t="s">
        <v>555</v>
      </c>
      <c r="BM255" s="20" t="s">
        <v>594</v>
      </c>
    </row>
    <row r="256" spans="2:65" s="1" customFormat="1" ht="40.5">
      <c r="B256" s="37"/>
      <c r="D256" s="193" t="s">
        <v>204</v>
      </c>
      <c r="F256" s="194" t="s">
        <v>595</v>
      </c>
      <c r="I256" s="195"/>
      <c r="L256" s="37"/>
      <c r="M256" s="196"/>
      <c r="N256" s="38"/>
      <c r="O256" s="38"/>
      <c r="P256" s="38"/>
      <c r="Q256" s="38"/>
      <c r="R256" s="38"/>
      <c r="S256" s="38"/>
      <c r="T256" s="66"/>
      <c r="AT256" s="20" t="s">
        <v>204</v>
      </c>
      <c r="AU256" s="20" t="s">
        <v>83</v>
      </c>
    </row>
    <row r="257" spans="2:65" s="1" customFormat="1" ht="38.25" customHeight="1">
      <c r="B257" s="170"/>
      <c r="C257" s="171" t="s">
        <v>596</v>
      </c>
      <c r="D257" s="171" t="s">
        <v>184</v>
      </c>
      <c r="E257" s="172" t="s">
        <v>597</v>
      </c>
      <c r="F257" s="173" t="s">
        <v>598</v>
      </c>
      <c r="G257" s="174" t="s">
        <v>202</v>
      </c>
      <c r="H257" s="175">
        <v>6</v>
      </c>
      <c r="I257" s="176"/>
      <c r="J257" s="177">
        <f>ROUND(I257*H257,2)</f>
        <v>0</v>
      </c>
      <c r="K257" s="173" t="s">
        <v>188</v>
      </c>
      <c r="L257" s="37"/>
      <c r="M257" s="178" t="s">
        <v>5</v>
      </c>
      <c r="N257" s="179" t="s">
        <v>45</v>
      </c>
      <c r="O257" s="38"/>
      <c r="P257" s="180">
        <f>O257*H257</f>
        <v>0</v>
      </c>
      <c r="Q257" s="180">
        <v>9.0000000000000006E-5</v>
      </c>
      <c r="R257" s="180">
        <f>Q257*H257</f>
        <v>5.4000000000000001E-4</v>
      </c>
      <c r="S257" s="180">
        <v>0</v>
      </c>
      <c r="T257" s="181">
        <f>S257*H257</f>
        <v>0</v>
      </c>
      <c r="AR257" s="20" t="s">
        <v>555</v>
      </c>
      <c r="AT257" s="20" t="s">
        <v>184</v>
      </c>
      <c r="AU257" s="20" t="s">
        <v>83</v>
      </c>
      <c r="AY257" s="20" t="s">
        <v>180</v>
      </c>
      <c r="BE257" s="182">
        <f>IF(N257="základní",J257,0)</f>
        <v>0</v>
      </c>
      <c r="BF257" s="182">
        <f>IF(N257="snížená",J257,0)</f>
        <v>0</v>
      </c>
      <c r="BG257" s="182">
        <f>IF(N257="zákl. přenesená",J257,0)</f>
        <v>0</v>
      </c>
      <c r="BH257" s="182">
        <f>IF(N257="sníž. přenesená",J257,0)</f>
        <v>0</v>
      </c>
      <c r="BI257" s="182">
        <f>IF(N257="nulová",J257,0)</f>
        <v>0</v>
      </c>
      <c r="BJ257" s="20" t="s">
        <v>24</v>
      </c>
      <c r="BK257" s="182">
        <f>ROUND(I257*H257,2)</f>
        <v>0</v>
      </c>
      <c r="BL257" s="20" t="s">
        <v>555</v>
      </c>
      <c r="BM257" s="20" t="s">
        <v>599</v>
      </c>
    </row>
    <row r="258" spans="2:65" s="1" customFormat="1" ht="25.5" customHeight="1">
      <c r="B258" s="170"/>
      <c r="C258" s="171" t="s">
        <v>600</v>
      </c>
      <c r="D258" s="171" t="s">
        <v>184</v>
      </c>
      <c r="E258" s="172" t="s">
        <v>601</v>
      </c>
      <c r="F258" s="173" t="s">
        <v>602</v>
      </c>
      <c r="G258" s="174" t="s">
        <v>512</v>
      </c>
      <c r="H258" s="175">
        <v>2.1</v>
      </c>
      <c r="I258" s="176"/>
      <c r="J258" s="177">
        <f>ROUND(I258*H258,2)</f>
        <v>0</v>
      </c>
      <c r="K258" s="173" t="s">
        <v>188</v>
      </c>
      <c r="L258" s="37"/>
      <c r="M258" s="178" t="s">
        <v>5</v>
      </c>
      <c r="N258" s="179" t="s">
        <v>45</v>
      </c>
      <c r="O258" s="38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AR258" s="20" t="s">
        <v>555</v>
      </c>
      <c r="AT258" s="20" t="s">
        <v>184</v>
      </c>
      <c r="AU258" s="20" t="s">
        <v>83</v>
      </c>
      <c r="AY258" s="20" t="s">
        <v>180</v>
      </c>
      <c r="BE258" s="182">
        <f>IF(N258="základní",J258,0)</f>
        <v>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20" t="s">
        <v>24</v>
      </c>
      <c r="BK258" s="182">
        <f>ROUND(I258*H258,2)</f>
        <v>0</v>
      </c>
      <c r="BL258" s="20" t="s">
        <v>555</v>
      </c>
      <c r="BM258" s="20" t="s">
        <v>603</v>
      </c>
    </row>
    <row r="259" spans="2:65" s="1" customFormat="1" ht="54">
      <c r="B259" s="37"/>
      <c r="D259" s="193" t="s">
        <v>204</v>
      </c>
      <c r="F259" s="194" t="s">
        <v>604</v>
      </c>
      <c r="I259" s="195"/>
      <c r="L259" s="37"/>
      <c r="M259" s="196"/>
      <c r="N259" s="38"/>
      <c r="O259" s="38"/>
      <c r="P259" s="38"/>
      <c r="Q259" s="38"/>
      <c r="R259" s="38"/>
      <c r="S259" s="38"/>
      <c r="T259" s="66"/>
      <c r="AT259" s="20" t="s">
        <v>204</v>
      </c>
      <c r="AU259" s="20" t="s">
        <v>83</v>
      </c>
    </row>
    <row r="260" spans="2:65" s="1" customFormat="1" ht="16.5" customHeight="1">
      <c r="B260" s="170"/>
      <c r="C260" s="183" t="s">
        <v>605</v>
      </c>
      <c r="D260" s="183" t="s">
        <v>192</v>
      </c>
      <c r="E260" s="184" t="s">
        <v>606</v>
      </c>
      <c r="F260" s="185" t="s">
        <v>607</v>
      </c>
      <c r="G260" s="186" t="s">
        <v>608</v>
      </c>
      <c r="H260" s="187">
        <v>1.038</v>
      </c>
      <c r="I260" s="188"/>
      <c r="J260" s="189">
        <f>ROUND(I260*H260,2)</f>
        <v>0</v>
      </c>
      <c r="K260" s="185" t="s">
        <v>5</v>
      </c>
      <c r="L260" s="190"/>
      <c r="M260" s="191" t="s">
        <v>5</v>
      </c>
      <c r="N260" s="192" t="s">
        <v>45</v>
      </c>
      <c r="O260" s="38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AR260" s="20" t="s">
        <v>195</v>
      </c>
      <c r="AT260" s="20" t="s">
        <v>192</v>
      </c>
      <c r="AU260" s="20" t="s">
        <v>83</v>
      </c>
      <c r="AY260" s="20" t="s">
        <v>180</v>
      </c>
      <c r="BE260" s="182">
        <f>IF(N260="základní",J260,0)</f>
        <v>0</v>
      </c>
      <c r="BF260" s="182">
        <f>IF(N260="snížená",J260,0)</f>
        <v>0</v>
      </c>
      <c r="BG260" s="182">
        <f>IF(N260="zákl. přenesená",J260,0)</f>
        <v>0</v>
      </c>
      <c r="BH260" s="182">
        <f>IF(N260="sníž. přenesená",J260,0)</f>
        <v>0</v>
      </c>
      <c r="BI260" s="182">
        <f>IF(N260="nulová",J260,0)</f>
        <v>0</v>
      </c>
      <c r="BJ260" s="20" t="s">
        <v>24</v>
      </c>
      <c r="BK260" s="182">
        <f>ROUND(I260*H260,2)</f>
        <v>0</v>
      </c>
      <c r="BL260" s="20" t="s">
        <v>189</v>
      </c>
      <c r="BM260" s="20" t="s">
        <v>609</v>
      </c>
    </row>
    <row r="261" spans="2:65" s="1" customFormat="1" ht="16.5" customHeight="1">
      <c r="B261" s="170"/>
      <c r="C261" s="183" t="s">
        <v>610</v>
      </c>
      <c r="D261" s="183" t="s">
        <v>192</v>
      </c>
      <c r="E261" s="184" t="s">
        <v>611</v>
      </c>
      <c r="F261" s="185" t="s">
        <v>612</v>
      </c>
      <c r="G261" s="186" t="s">
        <v>192</v>
      </c>
      <c r="H261" s="187">
        <v>6</v>
      </c>
      <c r="I261" s="188"/>
      <c r="J261" s="189">
        <f>ROUND(I261*H261,2)</f>
        <v>0</v>
      </c>
      <c r="K261" s="185" t="s">
        <v>5</v>
      </c>
      <c r="L261" s="190"/>
      <c r="M261" s="191" t="s">
        <v>5</v>
      </c>
      <c r="N261" s="192" t="s">
        <v>45</v>
      </c>
      <c r="O261" s="38"/>
      <c r="P261" s="180">
        <f>O261*H261</f>
        <v>0</v>
      </c>
      <c r="Q261" s="180">
        <v>0</v>
      </c>
      <c r="R261" s="180">
        <f>Q261*H261</f>
        <v>0</v>
      </c>
      <c r="S261" s="180">
        <v>0</v>
      </c>
      <c r="T261" s="181">
        <f>S261*H261</f>
        <v>0</v>
      </c>
      <c r="AR261" s="20" t="s">
        <v>195</v>
      </c>
      <c r="AT261" s="20" t="s">
        <v>192</v>
      </c>
      <c r="AU261" s="20" t="s">
        <v>83</v>
      </c>
      <c r="AY261" s="20" t="s">
        <v>180</v>
      </c>
      <c r="BE261" s="182">
        <f>IF(N261="základní",J261,0)</f>
        <v>0</v>
      </c>
      <c r="BF261" s="182">
        <f>IF(N261="snížená",J261,0)</f>
        <v>0</v>
      </c>
      <c r="BG261" s="182">
        <f>IF(N261="zákl. přenesená",J261,0)</f>
        <v>0</v>
      </c>
      <c r="BH261" s="182">
        <f>IF(N261="sníž. přenesená",J261,0)</f>
        <v>0</v>
      </c>
      <c r="BI261" s="182">
        <f>IF(N261="nulová",J261,0)</f>
        <v>0</v>
      </c>
      <c r="BJ261" s="20" t="s">
        <v>24</v>
      </c>
      <c r="BK261" s="182">
        <f>ROUND(I261*H261,2)</f>
        <v>0</v>
      </c>
      <c r="BL261" s="20" t="s">
        <v>189</v>
      </c>
      <c r="BM261" s="20" t="s">
        <v>613</v>
      </c>
    </row>
    <row r="262" spans="2:65" s="10" customFormat="1" ht="37.35" customHeight="1">
      <c r="B262" s="156"/>
      <c r="D262" s="157" t="s">
        <v>73</v>
      </c>
      <c r="E262" s="158" t="s">
        <v>614</v>
      </c>
      <c r="F262" s="158" t="s">
        <v>615</v>
      </c>
      <c r="I262" s="159"/>
      <c r="J262" s="160">
        <f>BK262</f>
        <v>0</v>
      </c>
      <c r="L262" s="156"/>
      <c r="M262" s="161"/>
      <c r="N262" s="162"/>
      <c r="O262" s="162"/>
      <c r="P262" s="163">
        <f>P263+P265</f>
        <v>0</v>
      </c>
      <c r="Q262" s="162"/>
      <c r="R262" s="163">
        <f>R263+R265</f>
        <v>0</v>
      </c>
      <c r="S262" s="162"/>
      <c r="T262" s="164">
        <f>T263+T265</f>
        <v>0</v>
      </c>
      <c r="AR262" s="157" t="s">
        <v>467</v>
      </c>
      <c r="AT262" s="165" t="s">
        <v>73</v>
      </c>
      <c r="AU262" s="165" t="s">
        <v>74</v>
      </c>
      <c r="AY262" s="157" t="s">
        <v>180</v>
      </c>
      <c r="BK262" s="166">
        <f>BK263+BK265</f>
        <v>0</v>
      </c>
    </row>
    <row r="263" spans="2:65" s="10" customFormat="1" ht="19.899999999999999" customHeight="1">
      <c r="B263" s="156"/>
      <c r="D263" s="167" t="s">
        <v>73</v>
      </c>
      <c r="E263" s="168" t="s">
        <v>616</v>
      </c>
      <c r="F263" s="168" t="s">
        <v>617</v>
      </c>
      <c r="I263" s="159"/>
      <c r="J263" s="169">
        <f>BK263</f>
        <v>0</v>
      </c>
      <c r="L263" s="156"/>
      <c r="M263" s="161"/>
      <c r="N263" s="162"/>
      <c r="O263" s="162"/>
      <c r="P263" s="163">
        <f>P264</f>
        <v>0</v>
      </c>
      <c r="Q263" s="162"/>
      <c r="R263" s="163">
        <f>R264</f>
        <v>0</v>
      </c>
      <c r="S263" s="162"/>
      <c r="T263" s="164">
        <f>T264</f>
        <v>0</v>
      </c>
      <c r="AR263" s="157" t="s">
        <v>467</v>
      </c>
      <c r="AT263" s="165" t="s">
        <v>73</v>
      </c>
      <c r="AU263" s="165" t="s">
        <v>24</v>
      </c>
      <c r="AY263" s="157" t="s">
        <v>180</v>
      </c>
      <c r="BK263" s="166">
        <f>BK264</f>
        <v>0</v>
      </c>
    </row>
    <row r="264" spans="2:65" s="1" customFormat="1" ht="25.5" customHeight="1">
      <c r="B264" s="170"/>
      <c r="C264" s="171" t="s">
        <v>189</v>
      </c>
      <c r="D264" s="171" t="s">
        <v>184</v>
      </c>
      <c r="E264" s="172" t="s">
        <v>618</v>
      </c>
      <c r="F264" s="173" t="s">
        <v>619</v>
      </c>
      <c r="G264" s="174" t="s">
        <v>471</v>
      </c>
      <c r="H264" s="175">
        <v>20</v>
      </c>
      <c r="I264" s="176"/>
      <c r="J264" s="177">
        <f>ROUND(I264*H264,2)</f>
        <v>0</v>
      </c>
      <c r="K264" s="173" t="s">
        <v>472</v>
      </c>
      <c r="L264" s="37"/>
      <c r="M264" s="178" t="s">
        <v>5</v>
      </c>
      <c r="N264" s="179" t="s">
        <v>45</v>
      </c>
      <c r="O264" s="38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AR264" s="20" t="s">
        <v>473</v>
      </c>
      <c r="AT264" s="20" t="s">
        <v>184</v>
      </c>
      <c r="AU264" s="20" t="s">
        <v>83</v>
      </c>
      <c r="AY264" s="20" t="s">
        <v>180</v>
      </c>
      <c r="BE264" s="182">
        <f>IF(N264="základní",J264,0)</f>
        <v>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20" t="s">
        <v>24</v>
      </c>
      <c r="BK264" s="182">
        <f>ROUND(I264*H264,2)</f>
        <v>0</v>
      </c>
      <c r="BL264" s="20" t="s">
        <v>473</v>
      </c>
      <c r="BM264" s="20" t="s">
        <v>620</v>
      </c>
    </row>
    <row r="265" spans="2:65" s="10" customFormat="1" ht="29.85" customHeight="1">
      <c r="B265" s="156"/>
      <c r="D265" s="167" t="s">
        <v>73</v>
      </c>
      <c r="E265" s="168" t="s">
        <v>621</v>
      </c>
      <c r="F265" s="168" t="s">
        <v>622</v>
      </c>
      <c r="I265" s="159"/>
      <c r="J265" s="169">
        <f>BK265</f>
        <v>0</v>
      </c>
      <c r="L265" s="156"/>
      <c r="M265" s="161"/>
      <c r="N265" s="162"/>
      <c r="O265" s="162"/>
      <c r="P265" s="163">
        <f>P266</f>
        <v>0</v>
      </c>
      <c r="Q265" s="162"/>
      <c r="R265" s="163">
        <f>R266</f>
        <v>0</v>
      </c>
      <c r="S265" s="162"/>
      <c r="T265" s="164">
        <f>T266</f>
        <v>0</v>
      </c>
      <c r="AR265" s="157" t="s">
        <v>467</v>
      </c>
      <c r="AT265" s="165" t="s">
        <v>73</v>
      </c>
      <c r="AU265" s="165" t="s">
        <v>24</v>
      </c>
      <c r="AY265" s="157" t="s">
        <v>180</v>
      </c>
      <c r="BK265" s="166">
        <f>BK266</f>
        <v>0</v>
      </c>
    </row>
    <row r="266" spans="2:65" s="1" customFormat="1" ht="25.5" customHeight="1">
      <c r="B266" s="170"/>
      <c r="C266" s="171" t="s">
        <v>623</v>
      </c>
      <c r="D266" s="171" t="s">
        <v>184</v>
      </c>
      <c r="E266" s="172" t="s">
        <v>624</v>
      </c>
      <c r="F266" s="173" t="s">
        <v>625</v>
      </c>
      <c r="G266" s="174" t="s">
        <v>471</v>
      </c>
      <c r="H266" s="175">
        <v>10</v>
      </c>
      <c r="I266" s="176"/>
      <c r="J266" s="177">
        <f>ROUND(I266*H266,2)</f>
        <v>0</v>
      </c>
      <c r="K266" s="173" t="s">
        <v>472</v>
      </c>
      <c r="L266" s="37"/>
      <c r="M266" s="178" t="s">
        <v>5</v>
      </c>
      <c r="N266" s="199" t="s">
        <v>45</v>
      </c>
      <c r="O266" s="200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AR266" s="20" t="s">
        <v>473</v>
      </c>
      <c r="AT266" s="20" t="s">
        <v>184</v>
      </c>
      <c r="AU266" s="20" t="s">
        <v>83</v>
      </c>
      <c r="AY266" s="20" t="s">
        <v>180</v>
      </c>
      <c r="BE266" s="182">
        <f>IF(N266="základní",J266,0)</f>
        <v>0</v>
      </c>
      <c r="BF266" s="182">
        <f>IF(N266="snížená",J266,0)</f>
        <v>0</v>
      </c>
      <c r="BG266" s="182">
        <f>IF(N266="zákl. přenesená",J266,0)</f>
        <v>0</v>
      </c>
      <c r="BH266" s="182">
        <f>IF(N266="sníž. přenesená",J266,0)</f>
        <v>0</v>
      </c>
      <c r="BI266" s="182">
        <f>IF(N266="nulová",J266,0)</f>
        <v>0</v>
      </c>
      <c r="BJ266" s="20" t="s">
        <v>24</v>
      </c>
      <c r="BK266" s="182">
        <f>ROUND(I266*H266,2)</f>
        <v>0</v>
      </c>
      <c r="BL266" s="20" t="s">
        <v>473</v>
      </c>
      <c r="BM266" s="20" t="s">
        <v>626</v>
      </c>
    </row>
    <row r="267" spans="2:65" s="1" customFormat="1" ht="6.95" customHeight="1">
      <c r="B267" s="52"/>
      <c r="C267" s="53"/>
      <c r="D267" s="53"/>
      <c r="E267" s="53"/>
      <c r="F267" s="53"/>
      <c r="G267" s="53"/>
      <c r="H267" s="53"/>
      <c r="I267" s="123"/>
      <c r="J267" s="53"/>
      <c r="K267" s="53"/>
      <c r="L267" s="37"/>
    </row>
  </sheetData>
  <autoFilter ref="C118:K266" xr:uid="{00000000-0009-0000-0000-000001000000}"/>
  <mergeCells count="10">
    <mergeCell ref="J51:J52"/>
    <mergeCell ref="E109:H109"/>
    <mergeCell ref="E111:H11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118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26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108</v>
      </c>
      <c r="G1" s="324" t="s">
        <v>109</v>
      </c>
      <c r="H1" s="324"/>
      <c r="I1" s="99"/>
      <c r="J1" s="98" t="s">
        <v>110</v>
      </c>
      <c r="K1" s="97" t="s">
        <v>111</v>
      </c>
      <c r="L1" s="98" t="s">
        <v>112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3" t="s">
        <v>8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20" t="s">
        <v>86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>
      <c r="B4" s="24"/>
      <c r="C4" s="25"/>
      <c r="D4" s="26" t="s">
        <v>113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25" t="str">
        <f>'Rekapitulace stavby'!K6</f>
        <v>Stavební úpravy v budově Základní školy v Olšanech spojené s nástavbou 3.NP vč. nové střešní konstrukce a s přístavbou..</v>
      </c>
      <c r="F7" s="326"/>
      <c r="G7" s="326"/>
      <c r="H7" s="326"/>
      <c r="I7" s="101"/>
      <c r="J7" s="25"/>
      <c r="K7" s="27"/>
    </row>
    <row r="8" spans="1:70" s="1" customFormat="1" ht="15">
      <c r="B8" s="37"/>
      <c r="C8" s="38"/>
      <c r="D8" s="33" t="s">
        <v>114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7" t="s">
        <v>627</v>
      </c>
      <c r="F9" s="328"/>
      <c r="G9" s="328"/>
      <c r="H9" s="328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33</v>
      </c>
      <c r="G12" s="38"/>
      <c r="H12" s="38"/>
      <c r="I12" s="103" t="s">
        <v>27</v>
      </c>
      <c r="J12" s="104" t="str">
        <f>'Rekapitulace stavby'!AN8</f>
        <v>4.6.2018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03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34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03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03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03" t="s">
        <v>34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16" t="s">
        <v>5</v>
      </c>
      <c r="F24" s="316"/>
      <c r="G24" s="316"/>
      <c r="H24" s="316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ROUND(J118,2)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ROUND(SUM(BE118:BE266), 2)</f>
        <v>0</v>
      </c>
      <c r="G30" s="38"/>
      <c r="H30" s="38"/>
      <c r="I30" s="115">
        <v>0.21</v>
      </c>
      <c r="J30" s="114">
        <f>ROUND(ROUND((SUM(BE118:BE266)),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ROUND(SUM(BF118:BF266), 2)</f>
        <v>0</v>
      </c>
      <c r="G31" s="38"/>
      <c r="H31" s="38"/>
      <c r="I31" s="115">
        <v>0.15</v>
      </c>
      <c r="J31" s="114">
        <f>ROUND(ROUND((SUM(BF118:BF266)),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ROUND(SUM(BG118:BG266),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ROUND(SUM(BH118:BH266),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ROUND(SUM(BI118:BI266),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116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25" t="str">
        <f>E7</f>
        <v>Stavební úpravy v budově Základní školy v Olšanech spojené s nástavbou 3.NP vč. nové střešní konstrukce a s přístavbou..</v>
      </c>
      <c r="F45" s="326"/>
      <c r="G45" s="326"/>
      <c r="H45" s="326"/>
      <c r="I45" s="102"/>
      <c r="J45" s="38"/>
      <c r="K45" s="41"/>
    </row>
    <row r="46" spans="2:11" s="1" customFormat="1" ht="14.45" customHeight="1">
      <c r="B46" s="37"/>
      <c r="C46" s="33" t="s">
        <v>114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7" t="str">
        <f>E9</f>
        <v>G11 - Zařízení silnoproudé elektrotechniky včetně hromosvodů 1NP</v>
      </c>
      <c r="F47" s="328"/>
      <c r="G47" s="328"/>
      <c r="H47" s="32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03" t="s">
        <v>27</v>
      </c>
      <c r="J49" s="104" t="str">
        <f>IF(J12="","",J12)</f>
        <v>4.6.2018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03" t="s">
        <v>37</v>
      </c>
      <c r="J51" s="316" t="str">
        <f>E21</f>
        <v xml:space="preserve"> 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02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117</v>
      </c>
      <c r="D54" s="116"/>
      <c r="E54" s="116"/>
      <c r="F54" s="116"/>
      <c r="G54" s="116"/>
      <c r="H54" s="116"/>
      <c r="I54" s="127"/>
      <c r="J54" s="128" t="s">
        <v>118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119</v>
      </c>
      <c r="D56" s="38"/>
      <c r="E56" s="38"/>
      <c r="F56" s="38"/>
      <c r="G56" s="38"/>
      <c r="H56" s="38"/>
      <c r="I56" s="102"/>
      <c r="J56" s="112">
        <f>J118</f>
        <v>0</v>
      </c>
      <c r="K56" s="41"/>
      <c r="AU56" s="20" t="s">
        <v>120</v>
      </c>
    </row>
    <row r="57" spans="2:47" s="7" customFormat="1" ht="24.95" customHeight="1">
      <c r="B57" s="131"/>
      <c r="C57" s="132"/>
      <c r="D57" s="133" t="s">
        <v>121</v>
      </c>
      <c r="E57" s="134"/>
      <c r="F57" s="134"/>
      <c r="G57" s="134"/>
      <c r="H57" s="134"/>
      <c r="I57" s="135"/>
      <c r="J57" s="136">
        <f>J119</f>
        <v>0</v>
      </c>
      <c r="K57" s="137"/>
    </row>
    <row r="58" spans="2:47" s="8" customFormat="1" ht="19.899999999999999" customHeight="1">
      <c r="B58" s="138"/>
      <c r="C58" s="139"/>
      <c r="D58" s="140" t="s">
        <v>628</v>
      </c>
      <c r="E58" s="141"/>
      <c r="F58" s="141"/>
      <c r="G58" s="141"/>
      <c r="H58" s="141"/>
      <c r="I58" s="142"/>
      <c r="J58" s="143">
        <f>J120</f>
        <v>0</v>
      </c>
      <c r="K58" s="144"/>
    </row>
    <row r="59" spans="2:47" s="8" customFormat="1" ht="19.899999999999999" customHeight="1">
      <c r="B59" s="138"/>
      <c r="C59" s="139"/>
      <c r="D59" s="140" t="s">
        <v>629</v>
      </c>
      <c r="E59" s="141"/>
      <c r="F59" s="141"/>
      <c r="G59" s="141"/>
      <c r="H59" s="141"/>
      <c r="I59" s="142"/>
      <c r="J59" s="143">
        <f>J122</f>
        <v>0</v>
      </c>
      <c r="K59" s="144"/>
    </row>
    <row r="60" spans="2:47" s="8" customFormat="1" ht="19.899999999999999" customHeight="1">
      <c r="B60" s="138"/>
      <c r="C60" s="139"/>
      <c r="D60" s="140" t="s">
        <v>630</v>
      </c>
      <c r="E60" s="141"/>
      <c r="F60" s="141"/>
      <c r="G60" s="141"/>
      <c r="H60" s="141"/>
      <c r="I60" s="142"/>
      <c r="J60" s="143">
        <f>J125</f>
        <v>0</v>
      </c>
      <c r="K60" s="144"/>
    </row>
    <row r="61" spans="2:47" s="8" customFormat="1" ht="19.899999999999999" customHeight="1">
      <c r="B61" s="138"/>
      <c r="C61" s="139"/>
      <c r="D61" s="140" t="s">
        <v>133</v>
      </c>
      <c r="E61" s="141"/>
      <c r="F61" s="141"/>
      <c r="G61" s="141"/>
      <c r="H61" s="141"/>
      <c r="I61" s="142"/>
      <c r="J61" s="143">
        <f>J128</f>
        <v>0</v>
      </c>
      <c r="K61" s="144"/>
    </row>
    <row r="62" spans="2:47" s="8" customFormat="1" ht="19.899999999999999" customHeight="1">
      <c r="B62" s="138"/>
      <c r="C62" s="139"/>
      <c r="D62" s="140" t="s">
        <v>134</v>
      </c>
      <c r="E62" s="141"/>
      <c r="F62" s="141"/>
      <c r="G62" s="141"/>
      <c r="H62" s="141"/>
      <c r="I62" s="142"/>
      <c r="J62" s="143">
        <f>J131</f>
        <v>0</v>
      </c>
      <c r="K62" s="144"/>
    </row>
    <row r="63" spans="2:47" s="8" customFormat="1" ht="19.899999999999999" customHeight="1">
      <c r="B63" s="138"/>
      <c r="C63" s="139"/>
      <c r="D63" s="140" t="s">
        <v>135</v>
      </c>
      <c r="E63" s="141"/>
      <c r="F63" s="141"/>
      <c r="G63" s="141"/>
      <c r="H63" s="141"/>
      <c r="I63" s="142"/>
      <c r="J63" s="143">
        <f>J134</f>
        <v>0</v>
      </c>
      <c r="K63" s="144"/>
    </row>
    <row r="64" spans="2:47" s="8" customFormat="1" ht="19.899999999999999" customHeight="1">
      <c r="B64" s="138"/>
      <c r="C64" s="139"/>
      <c r="D64" s="140" t="s">
        <v>631</v>
      </c>
      <c r="E64" s="141"/>
      <c r="F64" s="141"/>
      <c r="G64" s="141"/>
      <c r="H64" s="141"/>
      <c r="I64" s="142"/>
      <c r="J64" s="143">
        <f>J138</f>
        <v>0</v>
      </c>
      <c r="K64" s="144"/>
    </row>
    <row r="65" spans="2:11" s="8" customFormat="1" ht="19.899999999999999" customHeight="1">
      <c r="B65" s="138"/>
      <c r="C65" s="139"/>
      <c r="D65" s="140" t="s">
        <v>632</v>
      </c>
      <c r="E65" s="141"/>
      <c r="F65" s="141"/>
      <c r="G65" s="141"/>
      <c r="H65" s="141"/>
      <c r="I65" s="142"/>
      <c r="J65" s="143">
        <f>J143</f>
        <v>0</v>
      </c>
      <c r="K65" s="144"/>
    </row>
    <row r="66" spans="2:11" s="8" customFormat="1" ht="19.899999999999999" customHeight="1">
      <c r="B66" s="138"/>
      <c r="C66" s="139"/>
      <c r="D66" s="140" t="s">
        <v>633</v>
      </c>
      <c r="E66" s="141"/>
      <c r="F66" s="141"/>
      <c r="G66" s="141"/>
      <c r="H66" s="141"/>
      <c r="I66" s="142"/>
      <c r="J66" s="143">
        <f>J147</f>
        <v>0</v>
      </c>
      <c r="K66" s="144"/>
    </row>
    <row r="67" spans="2:11" s="8" customFormat="1" ht="19.899999999999999" customHeight="1">
      <c r="B67" s="138"/>
      <c r="C67" s="139"/>
      <c r="D67" s="140" t="s">
        <v>634</v>
      </c>
      <c r="E67" s="141"/>
      <c r="F67" s="141"/>
      <c r="G67" s="141"/>
      <c r="H67" s="141"/>
      <c r="I67" s="142"/>
      <c r="J67" s="143">
        <f>J151</f>
        <v>0</v>
      </c>
      <c r="K67" s="144"/>
    </row>
    <row r="68" spans="2:11" s="8" customFormat="1" ht="19.899999999999999" customHeight="1">
      <c r="B68" s="138"/>
      <c r="C68" s="139"/>
      <c r="D68" s="140" t="s">
        <v>138</v>
      </c>
      <c r="E68" s="141"/>
      <c r="F68" s="141"/>
      <c r="G68" s="141"/>
      <c r="H68" s="141"/>
      <c r="I68" s="142"/>
      <c r="J68" s="143">
        <f>J154</f>
        <v>0</v>
      </c>
      <c r="K68" s="144"/>
    </row>
    <row r="69" spans="2:11" s="8" customFormat="1" ht="19.899999999999999" customHeight="1">
      <c r="B69" s="138"/>
      <c r="C69" s="139"/>
      <c r="D69" s="140" t="s">
        <v>635</v>
      </c>
      <c r="E69" s="141"/>
      <c r="F69" s="141"/>
      <c r="G69" s="141"/>
      <c r="H69" s="141"/>
      <c r="I69" s="142"/>
      <c r="J69" s="143">
        <f>J157</f>
        <v>0</v>
      </c>
      <c r="K69" s="144"/>
    </row>
    <row r="70" spans="2:11" s="8" customFormat="1" ht="19.899999999999999" customHeight="1">
      <c r="B70" s="138"/>
      <c r="C70" s="139"/>
      <c r="D70" s="140" t="s">
        <v>139</v>
      </c>
      <c r="E70" s="141"/>
      <c r="F70" s="141"/>
      <c r="G70" s="141"/>
      <c r="H70" s="141"/>
      <c r="I70" s="142"/>
      <c r="J70" s="143">
        <f>J160</f>
        <v>0</v>
      </c>
      <c r="K70" s="144"/>
    </row>
    <row r="71" spans="2:11" s="8" customFormat="1" ht="19.899999999999999" customHeight="1">
      <c r="B71" s="138"/>
      <c r="C71" s="139"/>
      <c r="D71" s="140" t="s">
        <v>140</v>
      </c>
      <c r="E71" s="141"/>
      <c r="F71" s="141"/>
      <c r="G71" s="141"/>
      <c r="H71" s="141"/>
      <c r="I71" s="142"/>
      <c r="J71" s="143">
        <f>J162</f>
        <v>0</v>
      </c>
      <c r="K71" s="144"/>
    </row>
    <row r="72" spans="2:11" s="8" customFormat="1" ht="19.899999999999999" customHeight="1">
      <c r="B72" s="138"/>
      <c r="C72" s="139"/>
      <c r="D72" s="140" t="s">
        <v>141</v>
      </c>
      <c r="E72" s="141"/>
      <c r="F72" s="141"/>
      <c r="G72" s="141"/>
      <c r="H72" s="141"/>
      <c r="I72" s="142"/>
      <c r="J72" s="143">
        <f>J165</f>
        <v>0</v>
      </c>
      <c r="K72" s="144"/>
    </row>
    <row r="73" spans="2:11" s="8" customFormat="1" ht="19.899999999999999" customHeight="1">
      <c r="B73" s="138"/>
      <c r="C73" s="139"/>
      <c r="D73" s="140" t="s">
        <v>142</v>
      </c>
      <c r="E73" s="141"/>
      <c r="F73" s="141"/>
      <c r="G73" s="141"/>
      <c r="H73" s="141"/>
      <c r="I73" s="142"/>
      <c r="J73" s="143">
        <f>J168</f>
        <v>0</v>
      </c>
      <c r="K73" s="144"/>
    </row>
    <row r="74" spans="2:11" s="8" customFormat="1" ht="19.899999999999999" customHeight="1">
      <c r="B74" s="138"/>
      <c r="C74" s="139"/>
      <c r="D74" s="140" t="s">
        <v>636</v>
      </c>
      <c r="E74" s="141"/>
      <c r="F74" s="141"/>
      <c r="G74" s="141"/>
      <c r="H74" s="141"/>
      <c r="I74" s="142"/>
      <c r="J74" s="143">
        <f>J171</f>
        <v>0</v>
      </c>
      <c r="K74" s="144"/>
    </row>
    <row r="75" spans="2:11" s="8" customFormat="1" ht="19.899999999999999" customHeight="1">
      <c r="B75" s="138"/>
      <c r="C75" s="139"/>
      <c r="D75" s="140" t="s">
        <v>637</v>
      </c>
      <c r="E75" s="141"/>
      <c r="F75" s="141"/>
      <c r="G75" s="141"/>
      <c r="H75" s="141"/>
      <c r="I75" s="142"/>
      <c r="J75" s="143">
        <f>J174</f>
        <v>0</v>
      </c>
      <c r="K75" s="144"/>
    </row>
    <row r="76" spans="2:11" s="8" customFormat="1" ht="19.899999999999999" customHeight="1">
      <c r="B76" s="138"/>
      <c r="C76" s="139"/>
      <c r="D76" s="140" t="s">
        <v>145</v>
      </c>
      <c r="E76" s="141"/>
      <c r="F76" s="141"/>
      <c r="G76" s="141"/>
      <c r="H76" s="141"/>
      <c r="I76" s="142"/>
      <c r="J76" s="143">
        <f>J177</f>
        <v>0</v>
      </c>
      <c r="K76" s="144"/>
    </row>
    <row r="77" spans="2:11" s="8" customFormat="1" ht="19.899999999999999" customHeight="1">
      <c r="B77" s="138"/>
      <c r="C77" s="139"/>
      <c r="D77" s="140" t="s">
        <v>638</v>
      </c>
      <c r="E77" s="141"/>
      <c r="F77" s="141"/>
      <c r="G77" s="141"/>
      <c r="H77" s="141"/>
      <c r="I77" s="142"/>
      <c r="J77" s="143">
        <f>J179</f>
        <v>0</v>
      </c>
      <c r="K77" s="144"/>
    </row>
    <row r="78" spans="2:11" s="8" customFormat="1" ht="19.899999999999999" customHeight="1">
      <c r="B78" s="138"/>
      <c r="C78" s="139"/>
      <c r="D78" s="140" t="s">
        <v>639</v>
      </c>
      <c r="E78" s="141"/>
      <c r="F78" s="141"/>
      <c r="G78" s="141"/>
      <c r="H78" s="141"/>
      <c r="I78" s="142"/>
      <c r="J78" s="143">
        <f>J181</f>
        <v>0</v>
      </c>
      <c r="K78" s="144"/>
    </row>
    <row r="79" spans="2:11" s="8" customFormat="1" ht="19.899999999999999" customHeight="1">
      <c r="B79" s="138"/>
      <c r="C79" s="139"/>
      <c r="D79" s="140" t="s">
        <v>640</v>
      </c>
      <c r="E79" s="141"/>
      <c r="F79" s="141"/>
      <c r="G79" s="141"/>
      <c r="H79" s="141"/>
      <c r="I79" s="142"/>
      <c r="J79" s="143">
        <f>J185</f>
        <v>0</v>
      </c>
      <c r="K79" s="144"/>
    </row>
    <row r="80" spans="2:11" s="8" customFormat="1" ht="19.899999999999999" customHeight="1">
      <c r="B80" s="138"/>
      <c r="C80" s="139"/>
      <c r="D80" s="140" t="s">
        <v>148</v>
      </c>
      <c r="E80" s="141"/>
      <c r="F80" s="141"/>
      <c r="G80" s="141"/>
      <c r="H80" s="141"/>
      <c r="I80" s="142"/>
      <c r="J80" s="143">
        <f>J188</f>
        <v>0</v>
      </c>
      <c r="K80" s="144"/>
    </row>
    <row r="81" spans="2:11" s="8" customFormat="1" ht="19.899999999999999" customHeight="1">
      <c r="B81" s="138"/>
      <c r="C81" s="139"/>
      <c r="D81" s="140" t="s">
        <v>641</v>
      </c>
      <c r="E81" s="141"/>
      <c r="F81" s="141"/>
      <c r="G81" s="141"/>
      <c r="H81" s="141"/>
      <c r="I81" s="142"/>
      <c r="J81" s="143">
        <f>J191</f>
        <v>0</v>
      </c>
      <c r="K81" s="144"/>
    </row>
    <row r="82" spans="2:11" s="8" customFormat="1" ht="19.899999999999999" customHeight="1">
      <c r="B82" s="138"/>
      <c r="C82" s="139"/>
      <c r="D82" s="140" t="s">
        <v>642</v>
      </c>
      <c r="E82" s="141"/>
      <c r="F82" s="141"/>
      <c r="G82" s="141"/>
      <c r="H82" s="141"/>
      <c r="I82" s="142"/>
      <c r="J82" s="143">
        <f>J194</f>
        <v>0</v>
      </c>
      <c r="K82" s="144"/>
    </row>
    <row r="83" spans="2:11" s="8" customFormat="1" ht="19.899999999999999" customHeight="1">
      <c r="B83" s="138"/>
      <c r="C83" s="139"/>
      <c r="D83" s="140" t="s">
        <v>643</v>
      </c>
      <c r="E83" s="141"/>
      <c r="F83" s="141"/>
      <c r="G83" s="141"/>
      <c r="H83" s="141"/>
      <c r="I83" s="142"/>
      <c r="J83" s="143">
        <f>J197</f>
        <v>0</v>
      </c>
      <c r="K83" s="144"/>
    </row>
    <row r="84" spans="2:11" s="8" customFormat="1" ht="19.899999999999999" customHeight="1">
      <c r="B84" s="138"/>
      <c r="C84" s="139"/>
      <c r="D84" s="140" t="s">
        <v>644</v>
      </c>
      <c r="E84" s="141"/>
      <c r="F84" s="141"/>
      <c r="G84" s="141"/>
      <c r="H84" s="141"/>
      <c r="I84" s="142"/>
      <c r="J84" s="143">
        <f>J200</f>
        <v>0</v>
      </c>
      <c r="K84" s="144"/>
    </row>
    <row r="85" spans="2:11" s="8" customFormat="1" ht="19.899999999999999" customHeight="1">
      <c r="B85" s="138"/>
      <c r="C85" s="139"/>
      <c r="D85" s="140" t="s">
        <v>149</v>
      </c>
      <c r="E85" s="141"/>
      <c r="F85" s="141"/>
      <c r="G85" s="141"/>
      <c r="H85" s="141"/>
      <c r="I85" s="142"/>
      <c r="J85" s="143">
        <f>J203</f>
        <v>0</v>
      </c>
      <c r="K85" s="144"/>
    </row>
    <row r="86" spans="2:11" s="8" customFormat="1" ht="19.899999999999999" customHeight="1">
      <c r="B86" s="138"/>
      <c r="C86" s="139"/>
      <c r="D86" s="140" t="s">
        <v>645</v>
      </c>
      <c r="E86" s="141"/>
      <c r="F86" s="141"/>
      <c r="G86" s="141"/>
      <c r="H86" s="141"/>
      <c r="I86" s="142"/>
      <c r="J86" s="143">
        <f>J206</f>
        <v>0</v>
      </c>
      <c r="K86" s="144"/>
    </row>
    <row r="87" spans="2:11" s="8" customFormat="1" ht="19.899999999999999" customHeight="1">
      <c r="B87" s="138"/>
      <c r="C87" s="139"/>
      <c r="D87" s="140" t="s">
        <v>646</v>
      </c>
      <c r="E87" s="141"/>
      <c r="F87" s="141"/>
      <c r="G87" s="141"/>
      <c r="H87" s="141"/>
      <c r="I87" s="142"/>
      <c r="J87" s="143">
        <f>J213</f>
        <v>0</v>
      </c>
      <c r="K87" s="144"/>
    </row>
    <row r="88" spans="2:11" s="8" customFormat="1" ht="19.899999999999999" customHeight="1">
      <c r="B88" s="138"/>
      <c r="C88" s="139"/>
      <c r="D88" s="140" t="s">
        <v>151</v>
      </c>
      <c r="E88" s="141"/>
      <c r="F88" s="141"/>
      <c r="G88" s="141"/>
      <c r="H88" s="141"/>
      <c r="I88" s="142"/>
      <c r="J88" s="143">
        <f>J239</f>
        <v>0</v>
      </c>
      <c r="K88" s="144"/>
    </row>
    <row r="89" spans="2:11" s="8" customFormat="1" ht="19.899999999999999" customHeight="1">
      <c r="B89" s="138"/>
      <c r="C89" s="139"/>
      <c r="D89" s="140" t="s">
        <v>152</v>
      </c>
      <c r="E89" s="141"/>
      <c r="F89" s="141"/>
      <c r="G89" s="141"/>
      <c r="H89" s="141"/>
      <c r="I89" s="142"/>
      <c r="J89" s="143">
        <f>J243</f>
        <v>0</v>
      </c>
      <c r="K89" s="144"/>
    </row>
    <row r="90" spans="2:11" s="8" customFormat="1" ht="19.899999999999999" customHeight="1">
      <c r="B90" s="138"/>
      <c r="C90" s="139"/>
      <c r="D90" s="140" t="s">
        <v>153</v>
      </c>
      <c r="E90" s="141"/>
      <c r="F90" s="141"/>
      <c r="G90" s="141"/>
      <c r="H90" s="141"/>
      <c r="I90" s="142"/>
      <c r="J90" s="143">
        <f>J246</f>
        <v>0</v>
      </c>
      <c r="K90" s="144"/>
    </row>
    <row r="91" spans="2:11" s="8" customFormat="1" ht="19.899999999999999" customHeight="1">
      <c r="B91" s="138"/>
      <c r="C91" s="139"/>
      <c r="D91" s="140" t="s">
        <v>154</v>
      </c>
      <c r="E91" s="141"/>
      <c r="F91" s="141"/>
      <c r="G91" s="141"/>
      <c r="H91" s="141"/>
      <c r="I91" s="142"/>
      <c r="J91" s="143">
        <f>J249</f>
        <v>0</v>
      </c>
      <c r="K91" s="144"/>
    </row>
    <row r="92" spans="2:11" s="7" customFormat="1" ht="24.95" customHeight="1">
      <c r="B92" s="131"/>
      <c r="C92" s="132"/>
      <c r="D92" s="133" t="s">
        <v>155</v>
      </c>
      <c r="E92" s="134"/>
      <c r="F92" s="134"/>
      <c r="G92" s="134"/>
      <c r="H92" s="134"/>
      <c r="I92" s="135"/>
      <c r="J92" s="136">
        <f>J252</f>
        <v>0</v>
      </c>
      <c r="K92" s="137"/>
    </row>
    <row r="93" spans="2:11" s="8" customFormat="1" ht="19.899999999999999" customHeight="1">
      <c r="B93" s="138"/>
      <c r="C93" s="139"/>
      <c r="D93" s="140" t="s">
        <v>156</v>
      </c>
      <c r="E93" s="141"/>
      <c r="F93" s="141"/>
      <c r="G93" s="141"/>
      <c r="H93" s="141"/>
      <c r="I93" s="142"/>
      <c r="J93" s="143">
        <f>J253</f>
        <v>0</v>
      </c>
      <c r="K93" s="144"/>
    </row>
    <row r="94" spans="2:11" s="8" customFormat="1" ht="19.899999999999999" customHeight="1">
      <c r="B94" s="138"/>
      <c r="C94" s="139"/>
      <c r="D94" s="140" t="s">
        <v>157</v>
      </c>
      <c r="E94" s="141"/>
      <c r="F94" s="141"/>
      <c r="G94" s="141"/>
      <c r="H94" s="141"/>
      <c r="I94" s="142"/>
      <c r="J94" s="143">
        <f>J256</f>
        <v>0</v>
      </c>
      <c r="K94" s="144"/>
    </row>
    <row r="95" spans="2:11" s="8" customFormat="1" ht="19.899999999999999" customHeight="1">
      <c r="B95" s="138"/>
      <c r="C95" s="139"/>
      <c r="D95" s="140" t="s">
        <v>158</v>
      </c>
      <c r="E95" s="141"/>
      <c r="F95" s="141"/>
      <c r="G95" s="141"/>
      <c r="H95" s="141"/>
      <c r="I95" s="142"/>
      <c r="J95" s="143">
        <f>J259</f>
        <v>0</v>
      </c>
      <c r="K95" s="144"/>
    </row>
    <row r="96" spans="2:11" s="7" customFormat="1" ht="24.95" customHeight="1">
      <c r="B96" s="131"/>
      <c r="C96" s="132"/>
      <c r="D96" s="133" t="s">
        <v>161</v>
      </c>
      <c r="E96" s="134"/>
      <c r="F96" s="134"/>
      <c r="G96" s="134"/>
      <c r="H96" s="134"/>
      <c r="I96" s="135"/>
      <c r="J96" s="136">
        <f>J262</f>
        <v>0</v>
      </c>
      <c r="K96" s="137"/>
    </row>
    <row r="97" spans="2:12" s="8" customFormat="1" ht="19.899999999999999" customHeight="1">
      <c r="B97" s="138"/>
      <c r="C97" s="139"/>
      <c r="D97" s="140" t="s">
        <v>162</v>
      </c>
      <c r="E97" s="141"/>
      <c r="F97" s="141"/>
      <c r="G97" s="141"/>
      <c r="H97" s="141"/>
      <c r="I97" s="142"/>
      <c r="J97" s="143">
        <f>J263</f>
        <v>0</v>
      </c>
      <c r="K97" s="144"/>
    </row>
    <row r="98" spans="2:12" s="8" customFormat="1" ht="19.899999999999999" customHeight="1">
      <c r="B98" s="138"/>
      <c r="C98" s="139"/>
      <c r="D98" s="140" t="s">
        <v>163</v>
      </c>
      <c r="E98" s="141"/>
      <c r="F98" s="141"/>
      <c r="G98" s="141"/>
      <c r="H98" s="141"/>
      <c r="I98" s="142"/>
      <c r="J98" s="143">
        <f>J265</f>
        <v>0</v>
      </c>
      <c r="K98" s="144"/>
    </row>
    <row r="99" spans="2:12" s="1" customFormat="1" ht="21.75" customHeight="1">
      <c r="B99" s="37"/>
      <c r="C99" s="38"/>
      <c r="D99" s="38"/>
      <c r="E99" s="38"/>
      <c r="F99" s="38"/>
      <c r="G99" s="38"/>
      <c r="H99" s="38"/>
      <c r="I99" s="102"/>
      <c r="J99" s="38"/>
      <c r="K99" s="41"/>
    </row>
    <row r="100" spans="2:12" s="1" customFormat="1" ht="6.95" customHeight="1">
      <c r="B100" s="52"/>
      <c r="C100" s="53"/>
      <c r="D100" s="53"/>
      <c r="E100" s="53"/>
      <c r="F100" s="53"/>
      <c r="G100" s="53"/>
      <c r="H100" s="53"/>
      <c r="I100" s="123"/>
      <c r="J100" s="53"/>
      <c r="K100" s="54"/>
    </row>
    <row r="104" spans="2:12" s="1" customFormat="1" ht="6.95" customHeight="1">
      <c r="B104" s="55"/>
      <c r="C104" s="56"/>
      <c r="D104" s="56"/>
      <c r="E104" s="56"/>
      <c r="F104" s="56"/>
      <c r="G104" s="56"/>
      <c r="H104" s="56"/>
      <c r="I104" s="124"/>
      <c r="J104" s="56"/>
      <c r="K104" s="56"/>
      <c r="L104" s="37"/>
    </row>
    <row r="105" spans="2:12" s="1" customFormat="1" ht="36.950000000000003" customHeight="1">
      <c r="B105" s="37"/>
      <c r="C105" s="57" t="s">
        <v>164</v>
      </c>
      <c r="L105" s="37"/>
    </row>
    <row r="106" spans="2:12" s="1" customFormat="1" ht="6.95" customHeight="1">
      <c r="B106" s="37"/>
      <c r="L106" s="37"/>
    </row>
    <row r="107" spans="2:12" s="1" customFormat="1" ht="14.45" customHeight="1">
      <c r="B107" s="37"/>
      <c r="C107" s="59" t="s">
        <v>19</v>
      </c>
      <c r="L107" s="37"/>
    </row>
    <row r="108" spans="2:12" s="1" customFormat="1" ht="16.5" customHeight="1">
      <c r="B108" s="37"/>
      <c r="E108" s="321" t="str">
        <f>E7</f>
        <v>Stavební úpravy v budově Základní školy v Olšanech spojené s nástavbou 3.NP vč. nové střešní konstrukce a s přístavbou..</v>
      </c>
      <c r="F108" s="322"/>
      <c r="G108" s="322"/>
      <c r="H108" s="322"/>
      <c r="L108" s="37"/>
    </row>
    <row r="109" spans="2:12" s="1" customFormat="1" ht="14.45" customHeight="1">
      <c r="B109" s="37"/>
      <c r="C109" s="59" t="s">
        <v>114</v>
      </c>
      <c r="L109" s="37"/>
    </row>
    <row r="110" spans="2:12" s="1" customFormat="1" ht="17.25" customHeight="1">
      <c r="B110" s="37"/>
      <c r="E110" s="290" t="str">
        <f>E9</f>
        <v>G11 - Zařízení silnoproudé elektrotechniky včetně hromosvodů 1NP</v>
      </c>
      <c r="F110" s="323"/>
      <c r="G110" s="323"/>
      <c r="H110" s="323"/>
      <c r="L110" s="37"/>
    </row>
    <row r="111" spans="2:12" s="1" customFormat="1" ht="6.95" customHeight="1">
      <c r="B111" s="37"/>
      <c r="L111" s="37"/>
    </row>
    <row r="112" spans="2:12" s="1" customFormat="1" ht="18" customHeight="1">
      <c r="B112" s="37"/>
      <c r="C112" s="59" t="s">
        <v>25</v>
      </c>
      <c r="F112" s="145" t="str">
        <f>F12</f>
        <v xml:space="preserve"> </v>
      </c>
      <c r="I112" s="146" t="s">
        <v>27</v>
      </c>
      <c r="J112" s="63" t="str">
        <f>IF(J12="","",J12)</f>
        <v>4.6.2018</v>
      </c>
      <c r="L112" s="37"/>
    </row>
    <row r="113" spans="2:65" s="1" customFormat="1" ht="6.95" customHeight="1">
      <c r="B113" s="37"/>
      <c r="L113" s="37"/>
    </row>
    <row r="114" spans="2:65" s="1" customFormat="1" ht="15">
      <c r="B114" s="37"/>
      <c r="C114" s="59" t="s">
        <v>31</v>
      </c>
      <c r="F114" s="145" t="str">
        <f>E15</f>
        <v xml:space="preserve"> </v>
      </c>
      <c r="I114" s="146" t="s">
        <v>37</v>
      </c>
      <c r="J114" s="145" t="str">
        <f>E21</f>
        <v xml:space="preserve"> </v>
      </c>
      <c r="L114" s="37"/>
    </row>
    <row r="115" spans="2:65" s="1" customFormat="1" ht="14.45" customHeight="1">
      <c r="B115" s="37"/>
      <c r="C115" s="59" t="s">
        <v>35</v>
      </c>
      <c r="F115" s="145" t="str">
        <f>IF(E18="","",E18)</f>
        <v/>
      </c>
      <c r="L115" s="37"/>
    </row>
    <row r="116" spans="2:65" s="1" customFormat="1" ht="10.35" customHeight="1">
      <c r="B116" s="37"/>
      <c r="L116" s="37"/>
    </row>
    <row r="117" spans="2:65" s="9" customFormat="1" ht="29.25" customHeight="1">
      <c r="B117" s="147"/>
      <c r="C117" s="148" t="s">
        <v>165</v>
      </c>
      <c r="D117" s="149" t="s">
        <v>59</v>
      </c>
      <c r="E117" s="149" t="s">
        <v>55</v>
      </c>
      <c r="F117" s="149" t="s">
        <v>166</v>
      </c>
      <c r="G117" s="149" t="s">
        <v>167</v>
      </c>
      <c r="H117" s="149" t="s">
        <v>168</v>
      </c>
      <c r="I117" s="150" t="s">
        <v>169</v>
      </c>
      <c r="J117" s="149" t="s">
        <v>118</v>
      </c>
      <c r="K117" s="151" t="s">
        <v>170</v>
      </c>
      <c r="L117" s="147"/>
      <c r="M117" s="69" t="s">
        <v>171</v>
      </c>
      <c r="N117" s="70" t="s">
        <v>44</v>
      </c>
      <c r="O117" s="70" t="s">
        <v>172</v>
      </c>
      <c r="P117" s="70" t="s">
        <v>173</v>
      </c>
      <c r="Q117" s="70" t="s">
        <v>174</v>
      </c>
      <c r="R117" s="70" t="s">
        <v>175</v>
      </c>
      <c r="S117" s="70" t="s">
        <v>176</v>
      </c>
      <c r="T117" s="71" t="s">
        <v>177</v>
      </c>
    </row>
    <row r="118" spans="2:65" s="1" customFormat="1" ht="29.25" customHeight="1">
      <c r="B118" s="37"/>
      <c r="C118" s="73" t="s">
        <v>119</v>
      </c>
      <c r="J118" s="152">
        <f>BK118</f>
        <v>0</v>
      </c>
      <c r="L118" s="37"/>
      <c r="M118" s="72"/>
      <c r="N118" s="64"/>
      <c r="O118" s="64"/>
      <c r="P118" s="153">
        <f>P119+P252+P262</f>
        <v>0</v>
      </c>
      <c r="Q118" s="64"/>
      <c r="R118" s="153">
        <f>R119+R252+R262</f>
        <v>3.3599999999999998E-4</v>
      </c>
      <c r="S118" s="64"/>
      <c r="T118" s="154">
        <f>T119+T252+T262</f>
        <v>0</v>
      </c>
      <c r="AT118" s="20" t="s">
        <v>73</v>
      </c>
      <c r="AU118" s="20" t="s">
        <v>120</v>
      </c>
      <c r="BK118" s="155">
        <f>BK119+BK252+BK262</f>
        <v>0</v>
      </c>
    </row>
    <row r="119" spans="2:65" s="10" customFormat="1" ht="37.35" customHeight="1">
      <c r="B119" s="156"/>
      <c r="D119" s="157" t="s">
        <v>73</v>
      </c>
      <c r="E119" s="158" t="s">
        <v>178</v>
      </c>
      <c r="F119" s="158" t="s">
        <v>179</v>
      </c>
      <c r="I119" s="159"/>
      <c r="J119" s="160">
        <f>BK119</f>
        <v>0</v>
      </c>
      <c r="L119" s="156"/>
      <c r="M119" s="161"/>
      <c r="N119" s="162"/>
      <c r="O119" s="162"/>
      <c r="P119" s="163">
        <f>P120+P122+P125+P128+P131+P134+P138+P143+P147+P151+P154+P157+P160+P162+P165+P168+P171+P174+P177+P179+P181+P185+P188+P191+P194+P197+P200+P203+P206+P213+P239+P243+P246+P249</f>
        <v>0</v>
      </c>
      <c r="Q119" s="162"/>
      <c r="R119" s="163">
        <f>R120+R122+R125+R128+R131+R134+R138+R143+R147+R151+R154+R157+R160+R162+R165+R168+R171+R174+R177+R179+R181+R185+R188+R191+R194+R197+R200+R203+R206+R213+R239+R243+R246+R249</f>
        <v>3.3599999999999998E-4</v>
      </c>
      <c r="S119" s="162"/>
      <c r="T119" s="164">
        <f>T120+T122+T125+T128+T131+T134+T138+T143+T147+T151+T154+T157+T160+T162+T165+T168+T171+T174+T177+T179+T181+T185+T188+T191+T194+T197+T200+T203+T206+T213+T239+T243+T246+T249</f>
        <v>0</v>
      </c>
      <c r="AR119" s="157" t="s">
        <v>83</v>
      </c>
      <c r="AT119" s="165" t="s">
        <v>73</v>
      </c>
      <c r="AU119" s="165" t="s">
        <v>74</v>
      </c>
      <c r="AY119" s="157" t="s">
        <v>180</v>
      </c>
      <c r="BK119" s="166">
        <f>BK120+BK122+BK125+BK128+BK131+BK134+BK138+BK143+BK147+BK151+BK154+BK157+BK160+BK162+BK165+BK168+BK171+BK174+BK177+BK179+BK181+BK185+BK188+BK191+BK194+BK197+BK200+BK203+BK206+BK213+BK239+BK243+BK246+BK249</f>
        <v>0</v>
      </c>
    </row>
    <row r="120" spans="2:65" s="10" customFormat="1" ht="19.899999999999999" customHeight="1">
      <c r="B120" s="156"/>
      <c r="D120" s="167" t="s">
        <v>73</v>
      </c>
      <c r="E120" s="168" t="s">
        <v>647</v>
      </c>
      <c r="F120" s="168" t="s">
        <v>648</v>
      </c>
      <c r="I120" s="159"/>
      <c r="J120" s="169">
        <f>BK120</f>
        <v>0</v>
      </c>
      <c r="L120" s="156"/>
      <c r="M120" s="161"/>
      <c r="N120" s="162"/>
      <c r="O120" s="162"/>
      <c r="P120" s="163">
        <f>P121</f>
        <v>0</v>
      </c>
      <c r="Q120" s="162"/>
      <c r="R120" s="163">
        <f>R121</f>
        <v>0</v>
      </c>
      <c r="S120" s="162"/>
      <c r="T120" s="164">
        <f>T121</f>
        <v>0</v>
      </c>
      <c r="AR120" s="157" t="s">
        <v>83</v>
      </c>
      <c r="AT120" s="165" t="s">
        <v>73</v>
      </c>
      <c r="AU120" s="165" t="s">
        <v>24</v>
      </c>
      <c r="AY120" s="157" t="s">
        <v>180</v>
      </c>
      <c r="BK120" s="166">
        <f>BK121</f>
        <v>0</v>
      </c>
    </row>
    <row r="121" spans="2:65" s="1" customFormat="1" ht="16.5" customHeight="1">
      <c r="B121" s="170"/>
      <c r="C121" s="171" t="s">
        <v>649</v>
      </c>
      <c r="D121" s="171" t="s">
        <v>184</v>
      </c>
      <c r="E121" s="172" t="s">
        <v>650</v>
      </c>
      <c r="F121" s="173" t="s">
        <v>651</v>
      </c>
      <c r="G121" s="174" t="s">
        <v>187</v>
      </c>
      <c r="H121" s="175">
        <v>2</v>
      </c>
      <c r="I121" s="176"/>
      <c r="J121" s="177">
        <f>ROUND(I121*H121,2)</f>
        <v>0</v>
      </c>
      <c r="K121" s="173" t="s">
        <v>188</v>
      </c>
      <c r="L121" s="37"/>
      <c r="M121" s="178" t="s">
        <v>5</v>
      </c>
      <c r="N121" s="179" t="s">
        <v>45</v>
      </c>
      <c r="O121" s="38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AR121" s="20" t="s">
        <v>189</v>
      </c>
      <c r="AT121" s="20" t="s">
        <v>184</v>
      </c>
      <c r="AU121" s="20" t="s">
        <v>83</v>
      </c>
      <c r="AY121" s="20" t="s">
        <v>180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20" t="s">
        <v>24</v>
      </c>
      <c r="BK121" s="182">
        <f>ROUND(I121*H121,2)</f>
        <v>0</v>
      </c>
      <c r="BL121" s="20" t="s">
        <v>189</v>
      </c>
      <c r="BM121" s="20" t="s">
        <v>652</v>
      </c>
    </row>
    <row r="122" spans="2:65" s="10" customFormat="1" ht="29.85" customHeight="1">
      <c r="B122" s="156"/>
      <c r="D122" s="167" t="s">
        <v>73</v>
      </c>
      <c r="E122" s="168" t="s">
        <v>653</v>
      </c>
      <c r="F122" s="168" t="s">
        <v>654</v>
      </c>
      <c r="I122" s="159"/>
      <c r="J122" s="169">
        <f>BK122</f>
        <v>0</v>
      </c>
      <c r="L122" s="156"/>
      <c r="M122" s="161"/>
      <c r="N122" s="162"/>
      <c r="O122" s="162"/>
      <c r="P122" s="163">
        <f>SUM(P123:P124)</f>
        <v>0</v>
      </c>
      <c r="Q122" s="162"/>
      <c r="R122" s="163">
        <f>SUM(R123:R124)</f>
        <v>0</v>
      </c>
      <c r="S122" s="162"/>
      <c r="T122" s="164">
        <f>SUM(T123:T124)</f>
        <v>0</v>
      </c>
      <c r="AR122" s="157" t="s">
        <v>83</v>
      </c>
      <c r="AT122" s="165" t="s">
        <v>73</v>
      </c>
      <c r="AU122" s="165" t="s">
        <v>24</v>
      </c>
      <c r="AY122" s="157" t="s">
        <v>180</v>
      </c>
      <c r="BK122" s="166">
        <f>SUM(BK123:BK124)</f>
        <v>0</v>
      </c>
    </row>
    <row r="123" spans="2:65" s="1" customFormat="1" ht="38.25" customHeight="1">
      <c r="B123" s="170"/>
      <c r="C123" s="171" t="s">
        <v>655</v>
      </c>
      <c r="D123" s="171" t="s">
        <v>184</v>
      </c>
      <c r="E123" s="172" t="s">
        <v>656</v>
      </c>
      <c r="F123" s="173" t="s">
        <v>657</v>
      </c>
      <c r="G123" s="174" t="s">
        <v>187</v>
      </c>
      <c r="H123" s="175">
        <v>1</v>
      </c>
      <c r="I123" s="176"/>
      <c r="J123" s="177">
        <f>ROUND(I123*H123,2)</f>
        <v>0</v>
      </c>
      <c r="K123" s="173" t="s">
        <v>188</v>
      </c>
      <c r="L123" s="37"/>
      <c r="M123" s="178" t="s">
        <v>5</v>
      </c>
      <c r="N123" s="179" t="s">
        <v>45</v>
      </c>
      <c r="O123" s="38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AR123" s="20" t="s">
        <v>189</v>
      </c>
      <c r="AT123" s="20" t="s">
        <v>184</v>
      </c>
      <c r="AU123" s="20" t="s">
        <v>83</v>
      </c>
      <c r="AY123" s="20" t="s">
        <v>180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20" t="s">
        <v>24</v>
      </c>
      <c r="BK123" s="182">
        <f>ROUND(I123*H123,2)</f>
        <v>0</v>
      </c>
      <c r="BL123" s="20" t="s">
        <v>189</v>
      </c>
      <c r="BM123" s="20" t="s">
        <v>658</v>
      </c>
    </row>
    <row r="124" spans="2:65" s="1" customFormat="1" ht="25.5" customHeight="1">
      <c r="B124" s="170"/>
      <c r="C124" s="171" t="s">
        <v>659</v>
      </c>
      <c r="D124" s="171" t="s">
        <v>184</v>
      </c>
      <c r="E124" s="172" t="s">
        <v>660</v>
      </c>
      <c r="F124" s="173" t="s">
        <v>661</v>
      </c>
      <c r="G124" s="174" t="s">
        <v>187</v>
      </c>
      <c r="H124" s="175">
        <v>5</v>
      </c>
      <c r="I124" s="176"/>
      <c r="J124" s="177">
        <f>ROUND(I124*H124,2)</f>
        <v>0</v>
      </c>
      <c r="K124" s="173" t="s">
        <v>188</v>
      </c>
      <c r="L124" s="37"/>
      <c r="M124" s="178" t="s">
        <v>5</v>
      </c>
      <c r="N124" s="179" t="s">
        <v>45</v>
      </c>
      <c r="O124" s="38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20" t="s">
        <v>189</v>
      </c>
      <c r="AT124" s="20" t="s">
        <v>184</v>
      </c>
      <c r="AU124" s="20" t="s">
        <v>83</v>
      </c>
      <c r="AY124" s="20" t="s">
        <v>180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20" t="s">
        <v>24</v>
      </c>
      <c r="BK124" s="182">
        <f>ROUND(I124*H124,2)</f>
        <v>0</v>
      </c>
      <c r="BL124" s="20" t="s">
        <v>189</v>
      </c>
      <c r="BM124" s="20" t="s">
        <v>662</v>
      </c>
    </row>
    <row r="125" spans="2:65" s="10" customFormat="1" ht="29.85" customHeight="1">
      <c r="B125" s="156"/>
      <c r="D125" s="167" t="s">
        <v>73</v>
      </c>
      <c r="E125" s="168" t="s">
        <v>663</v>
      </c>
      <c r="F125" s="168" t="s">
        <v>664</v>
      </c>
      <c r="I125" s="159"/>
      <c r="J125" s="169">
        <f>BK125</f>
        <v>0</v>
      </c>
      <c r="L125" s="156"/>
      <c r="M125" s="161"/>
      <c r="N125" s="162"/>
      <c r="O125" s="162"/>
      <c r="P125" s="163">
        <f>SUM(P126:P127)</f>
        <v>0</v>
      </c>
      <c r="Q125" s="162"/>
      <c r="R125" s="163">
        <f>SUM(R126:R127)</f>
        <v>0</v>
      </c>
      <c r="S125" s="162"/>
      <c r="T125" s="164">
        <f>SUM(T126:T127)</f>
        <v>0</v>
      </c>
      <c r="AR125" s="157" t="s">
        <v>83</v>
      </c>
      <c r="AT125" s="165" t="s">
        <v>73</v>
      </c>
      <c r="AU125" s="165" t="s">
        <v>24</v>
      </c>
      <c r="AY125" s="157" t="s">
        <v>180</v>
      </c>
      <c r="BK125" s="166">
        <f>SUM(BK126:BK127)</f>
        <v>0</v>
      </c>
    </row>
    <row r="126" spans="2:65" s="1" customFormat="1" ht="25.5" customHeight="1">
      <c r="B126" s="170"/>
      <c r="C126" s="171" t="s">
        <v>665</v>
      </c>
      <c r="D126" s="171" t="s">
        <v>184</v>
      </c>
      <c r="E126" s="172" t="s">
        <v>666</v>
      </c>
      <c r="F126" s="173" t="s">
        <v>667</v>
      </c>
      <c r="G126" s="174" t="s">
        <v>187</v>
      </c>
      <c r="H126" s="175">
        <v>2</v>
      </c>
      <c r="I126" s="176"/>
      <c r="J126" s="177">
        <f>ROUND(I126*H126,2)</f>
        <v>0</v>
      </c>
      <c r="K126" s="173" t="s">
        <v>188</v>
      </c>
      <c r="L126" s="37"/>
      <c r="M126" s="178" t="s">
        <v>5</v>
      </c>
      <c r="N126" s="179" t="s">
        <v>45</v>
      </c>
      <c r="O126" s="38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AR126" s="20" t="s">
        <v>189</v>
      </c>
      <c r="AT126" s="20" t="s">
        <v>184</v>
      </c>
      <c r="AU126" s="20" t="s">
        <v>83</v>
      </c>
      <c r="AY126" s="20" t="s">
        <v>180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20" t="s">
        <v>24</v>
      </c>
      <c r="BK126" s="182">
        <f>ROUND(I126*H126,2)</f>
        <v>0</v>
      </c>
      <c r="BL126" s="20" t="s">
        <v>189</v>
      </c>
      <c r="BM126" s="20" t="s">
        <v>668</v>
      </c>
    </row>
    <row r="127" spans="2:65" s="1" customFormat="1" ht="25.5" customHeight="1">
      <c r="B127" s="170"/>
      <c r="C127" s="171" t="s">
        <v>669</v>
      </c>
      <c r="D127" s="171" t="s">
        <v>184</v>
      </c>
      <c r="E127" s="172" t="s">
        <v>660</v>
      </c>
      <c r="F127" s="173" t="s">
        <v>661</v>
      </c>
      <c r="G127" s="174" t="s">
        <v>187</v>
      </c>
      <c r="H127" s="175">
        <v>4</v>
      </c>
      <c r="I127" s="176"/>
      <c r="J127" s="177">
        <f>ROUND(I127*H127,2)</f>
        <v>0</v>
      </c>
      <c r="K127" s="173" t="s">
        <v>188</v>
      </c>
      <c r="L127" s="37"/>
      <c r="M127" s="178" t="s">
        <v>5</v>
      </c>
      <c r="N127" s="179" t="s">
        <v>45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189</v>
      </c>
      <c r="AT127" s="20" t="s">
        <v>184</v>
      </c>
      <c r="AU127" s="20" t="s">
        <v>83</v>
      </c>
      <c r="AY127" s="20" t="s">
        <v>180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24</v>
      </c>
      <c r="BK127" s="182">
        <f>ROUND(I127*H127,2)</f>
        <v>0</v>
      </c>
      <c r="BL127" s="20" t="s">
        <v>189</v>
      </c>
      <c r="BM127" s="20" t="s">
        <v>670</v>
      </c>
    </row>
    <row r="128" spans="2:65" s="10" customFormat="1" ht="29.85" customHeight="1">
      <c r="B128" s="156"/>
      <c r="D128" s="167" t="s">
        <v>73</v>
      </c>
      <c r="E128" s="168" t="s">
        <v>305</v>
      </c>
      <c r="F128" s="168" t="s">
        <v>306</v>
      </c>
      <c r="I128" s="159"/>
      <c r="J128" s="169">
        <f>BK128</f>
        <v>0</v>
      </c>
      <c r="L128" s="156"/>
      <c r="M128" s="161"/>
      <c r="N128" s="162"/>
      <c r="O128" s="162"/>
      <c r="P128" s="163">
        <f>SUM(P129:P130)</f>
        <v>0</v>
      </c>
      <c r="Q128" s="162"/>
      <c r="R128" s="163">
        <f>SUM(R129:R130)</f>
        <v>0</v>
      </c>
      <c r="S128" s="162"/>
      <c r="T128" s="164">
        <f>SUM(T129:T130)</f>
        <v>0</v>
      </c>
      <c r="AR128" s="157" t="s">
        <v>83</v>
      </c>
      <c r="AT128" s="165" t="s">
        <v>73</v>
      </c>
      <c r="AU128" s="165" t="s">
        <v>24</v>
      </c>
      <c r="AY128" s="157" t="s">
        <v>180</v>
      </c>
      <c r="BK128" s="166">
        <f>SUM(BK129:BK130)</f>
        <v>0</v>
      </c>
    </row>
    <row r="129" spans="2:65" s="1" customFormat="1" ht="25.5" customHeight="1">
      <c r="B129" s="170"/>
      <c r="C129" s="171" t="s">
        <v>307</v>
      </c>
      <c r="D129" s="171" t="s">
        <v>184</v>
      </c>
      <c r="E129" s="172" t="s">
        <v>308</v>
      </c>
      <c r="F129" s="173" t="s">
        <v>309</v>
      </c>
      <c r="G129" s="174" t="s">
        <v>187</v>
      </c>
      <c r="H129" s="175">
        <v>59</v>
      </c>
      <c r="I129" s="176"/>
      <c r="J129" s="177">
        <f>ROUND(I129*H129,2)</f>
        <v>0</v>
      </c>
      <c r="K129" s="173" t="s">
        <v>188</v>
      </c>
      <c r="L129" s="37"/>
      <c r="M129" s="178" t="s">
        <v>5</v>
      </c>
      <c r="N129" s="179" t="s">
        <v>45</v>
      </c>
      <c r="O129" s="38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AR129" s="20" t="s">
        <v>189</v>
      </c>
      <c r="AT129" s="20" t="s">
        <v>184</v>
      </c>
      <c r="AU129" s="20" t="s">
        <v>83</v>
      </c>
      <c r="AY129" s="20" t="s">
        <v>180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20" t="s">
        <v>24</v>
      </c>
      <c r="BK129" s="182">
        <f>ROUND(I129*H129,2)</f>
        <v>0</v>
      </c>
      <c r="BL129" s="20" t="s">
        <v>189</v>
      </c>
      <c r="BM129" s="20" t="s">
        <v>310</v>
      </c>
    </row>
    <row r="130" spans="2:65" s="1" customFormat="1" ht="25.5" customHeight="1">
      <c r="B130" s="170"/>
      <c r="C130" s="183" t="s">
        <v>311</v>
      </c>
      <c r="D130" s="183" t="s">
        <v>192</v>
      </c>
      <c r="E130" s="184" t="s">
        <v>312</v>
      </c>
      <c r="F130" s="185" t="s">
        <v>313</v>
      </c>
      <c r="G130" s="186" t="s">
        <v>194</v>
      </c>
      <c r="H130" s="187">
        <v>59</v>
      </c>
      <c r="I130" s="188"/>
      <c r="J130" s="189">
        <f>ROUND(I130*H130,2)</f>
        <v>0</v>
      </c>
      <c r="K130" s="185" t="s">
        <v>5</v>
      </c>
      <c r="L130" s="190"/>
      <c r="M130" s="191" t="s">
        <v>5</v>
      </c>
      <c r="N130" s="192" t="s">
        <v>45</v>
      </c>
      <c r="O130" s="3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0" t="s">
        <v>195</v>
      </c>
      <c r="AT130" s="20" t="s">
        <v>192</v>
      </c>
      <c r="AU130" s="20" t="s">
        <v>83</v>
      </c>
      <c r="AY130" s="20" t="s">
        <v>180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0" t="s">
        <v>24</v>
      </c>
      <c r="BK130" s="182">
        <f>ROUND(I130*H130,2)</f>
        <v>0</v>
      </c>
      <c r="BL130" s="20" t="s">
        <v>189</v>
      </c>
      <c r="BM130" s="20" t="s">
        <v>314</v>
      </c>
    </row>
    <row r="131" spans="2:65" s="10" customFormat="1" ht="29.85" customHeight="1">
      <c r="B131" s="156"/>
      <c r="D131" s="167" t="s">
        <v>73</v>
      </c>
      <c r="E131" s="168" t="s">
        <v>315</v>
      </c>
      <c r="F131" s="168" t="s">
        <v>316</v>
      </c>
      <c r="I131" s="159"/>
      <c r="J131" s="169">
        <f>BK131</f>
        <v>0</v>
      </c>
      <c r="L131" s="156"/>
      <c r="M131" s="161"/>
      <c r="N131" s="162"/>
      <c r="O131" s="162"/>
      <c r="P131" s="163">
        <f>SUM(P132:P133)</f>
        <v>0</v>
      </c>
      <c r="Q131" s="162"/>
      <c r="R131" s="163">
        <f>SUM(R132:R133)</f>
        <v>0</v>
      </c>
      <c r="S131" s="162"/>
      <c r="T131" s="164">
        <f>SUM(T132:T133)</f>
        <v>0</v>
      </c>
      <c r="AR131" s="157" t="s">
        <v>83</v>
      </c>
      <c r="AT131" s="165" t="s">
        <v>73</v>
      </c>
      <c r="AU131" s="165" t="s">
        <v>24</v>
      </c>
      <c r="AY131" s="157" t="s">
        <v>180</v>
      </c>
      <c r="BK131" s="166">
        <f>SUM(BK132:BK133)</f>
        <v>0</v>
      </c>
    </row>
    <row r="132" spans="2:65" s="1" customFormat="1" ht="38.25" customHeight="1">
      <c r="B132" s="170"/>
      <c r="C132" s="171" t="s">
        <v>317</v>
      </c>
      <c r="D132" s="171" t="s">
        <v>184</v>
      </c>
      <c r="E132" s="172" t="s">
        <v>318</v>
      </c>
      <c r="F132" s="173" t="s">
        <v>319</v>
      </c>
      <c r="G132" s="174" t="s">
        <v>187</v>
      </c>
      <c r="H132" s="175">
        <v>24</v>
      </c>
      <c r="I132" s="176"/>
      <c r="J132" s="177">
        <f>ROUND(I132*H132,2)</f>
        <v>0</v>
      </c>
      <c r="K132" s="173" t="s">
        <v>188</v>
      </c>
      <c r="L132" s="37"/>
      <c r="M132" s="178" t="s">
        <v>5</v>
      </c>
      <c r="N132" s="179" t="s">
        <v>45</v>
      </c>
      <c r="O132" s="38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20" t="s">
        <v>189</v>
      </c>
      <c r="AT132" s="20" t="s">
        <v>184</v>
      </c>
      <c r="AU132" s="20" t="s">
        <v>83</v>
      </c>
      <c r="AY132" s="20" t="s">
        <v>180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20" t="s">
        <v>24</v>
      </c>
      <c r="BK132" s="182">
        <f>ROUND(I132*H132,2)</f>
        <v>0</v>
      </c>
      <c r="BL132" s="20" t="s">
        <v>189</v>
      </c>
      <c r="BM132" s="20" t="s">
        <v>320</v>
      </c>
    </row>
    <row r="133" spans="2:65" s="1" customFormat="1" ht="16.5" customHeight="1">
      <c r="B133" s="170"/>
      <c r="C133" s="183" t="s">
        <v>321</v>
      </c>
      <c r="D133" s="183" t="s">
        <v>192</v>
      </c>
      <c r="E133" s="184" t="s">
        <v>322</v>
      </c>
      <c r="F133" s="185" t="s">
        <v>323</v>
      </c>
      <c r="G133" s="186" t="s">
        <v>194</v>
      </c>
      <c r="H133" s="187">
        <v>24</v>
      </c>
      <c r="I133" s="188"/>
      <c r="J133" s="189">
        <f>ROUND(I133*H133,2)</f>
        <v>0</v>
      </c>
      <c r="K133" s="185" t="s">
        <v>5</v>
      </c>
      <c r="L133" s="190"/>
      <c r="M133" s="191" t="s">
        <v>5</v>
      </c>
      <c r="N133" s="192" t="s">
        <v>45</v>
      </c>
      <c r="O133" s="38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AR133" s="20" t="s">
        <v>195</v>
      </c>
      <c r="AT133" s="20" t="s">
        <v>192</v>
      </c>
      <c r="AU133" s="20" t="s">
        <v>83</v>
      </c>
      <c r="AY133" s="20" t="s">
        <v>180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20" t="s">
        <v>24</v>
      </c>
      <c r="BK133" s="182">
        <f>ROUND(I133*H133,2)</f>
        <v>0</v>
      </c>
      <c r="BL133" s="20" t="s">
        <v>189</v>
      </c>
      <c r="BM133" s="20" t="s">
        <v>324</v>
      </c>
    </row>
    <row r="134" spans="2:65" s="10" customFormat="1" ht="29.85" customHeight="1">
      <c r="B134" s="156"/>
      <c r="D134" s="167" t="s">
        <v>73</v>
      </c>
      <c r="E134" s="168" t="s">
        <v>325</v>
      </c>
      <c r="F134" s="168" t="s">
        <v>326</v>
      </c>
      <c r="I134" s="159"/>
      <c r="J134" s="169">
        <f>BK134</f>
        <v>0</v>
      </c>
      <c r="L134" s="156"/>
      <c r="M134" s="161"/>
      <c r="N134" s="162"/>
      <c r="O134" s="162"/>
      <c r="P134" s="163">
        <f>SUM(P135:P137)</f>
        <v>0</v>
      </c>
      <c r="Q134" s="162"/>
      <c r="R134" s="163">
        <f>SUM(R135:R137)</f>
        <v>0</v>
      </c>
      <c r="S134" s="162"/>
      <c r="T134" s="164">
        <f>SUM(T135:T137)</f>
        <v>0</v>
      </c>
      <c r="AR134" s="157" t="s">
        <v>83</v>
      </c>
      <c r="AT134" s="165" t="s">
        <v>73</v>
      </c>
      <c r="AU134" s="165" t="s">
        <v>24</v>
      </c>
      <c r="AY134" s="157" t="s">
        <v>180</v>
      </c>
      <c r="BK134" s="166">
        <f>SUM(BK135:BK137)</f>
        <v>0</v>
      </c>
    </row>
    <row r="135" spans="2:65" s="1" customFormat="1" ht="25.5" customHeight="1">
      <c r="B135" s="170"/>
      <c r="C135" s="171" t="s">
        <v>327</v>
      </c>
      <c r="D135" s="171" t="s">
        <v>184</v>
      </c>
      <c r="E135" s="172" t="s">
        <v>328</v>
      </c>
      <c r="F135" s="173" t="s">
        <v>329</v>
      </c>
      <c r="G135" s="174" t="s">
        <v>187</v>
      </c>
      <c r="H135" s="175">
        <v>7</v>
      </c>
      <c r="I135" s="176"/>
      <c r="J135" s="177">
        <f>ROUND(I135*H135,2)</f>
        <v>0</v>
      </c>
      <c r="K135" s="173" t="s">
        <v>188</v>
      </c>
      <c r="L135" s="37"/>
      <c r="M135" s="178" t="s">
        <v>5</v>
      </c>
      <c r="N135" s="179" t="s">
        <v>45</v>
      </c>
      <c r="O135" s="38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20" t="s">
        <v>189</v>
      </c>
      <c r="AT135" s="20" t="s">
        <v>184</v>
      </c>
      <c r="AU135" s="20" t="s">
        <v>83</v>
      </c>
      <c r="AY135" s="20" t="s">
        <v>180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20" t="s">
        <v>24</v>
      </c>
      <c r="BK135" s="182">
        <f>ROUND(I135*H135,2)</f>
        <v>0</v>
      </c>
      <c r="BL135" s="20" t="s">
        <v>189</v>
      </c>
      <c r="BM135" s="20" t="s">
        <v>330</v>
      </c>
    </row>
    <row r="136" spans="2:65" s="1" customFormat="1" ht="16.5" customHeight="1">
      <c r="B136" s="170"/>
      <c r="C136" s="183" t="s">
        <v>331</v>
      </c>
      <c r="D136" s="183" t="s">
        <v>192</v>
      </c>
      <c r="E136" s="184" t="s">
        <v>332</v>
      </c>
      <c r="F136" s="185" t="s">
        <v>333</v>
      </c>
      <c r="G136" s="186" t="s">
        <v>194</v>
      </c>
      <c r="H136" s="187">
        <v>7</v>
      </c>
      <c r="I136" s="188"/>
      <c r="J136" s="189">
        <f>ROUND(I136*H136,2)</f>
        <v>0</v>
      </c>
      <c r="K136" s="185" t="s">
        <v>5</v>
      </c>
      <c r="L136" s="190"/>
      <c r="M136" s="191" t="s">
        <v>5</v>
      </c>
      <c r="N136" s="192" t="s">
        <v>45</v>
      </c>
      <c r="O136" s="38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AR136" s="20" t="s">
        <v>195</v>
      </c>
      <c r="AT136" s="20" t="s">
        <v>192</v>
      </c>
      <c r="AU136" s="20" t="s">
        <v>83</v>
      </c>
      <c r="AY136" s="20" t="s">
        <v>180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20" t="s">
        <v>24</v>
      </c>
      <c r="BK136" s="182">
        <f>ROUND(I136*H136,2)</f>
        <v>0</v>
      </c>
      <c r="BL136" s="20" t="s">
        <v>189</v>
      </c>
      <c r="BM136" s="20" t="s">
        <v>334</v>
      </c>
    </row>
    <row r="137" spans="2:65" s="1" customFormat="1" ht="16.5" customHeight="1">
      <c r="B137" s="170"/>
      <c r="C137" s="183" t="s">
        <v>335</v>
      </c>
      <c r="D137" s="183" t="s">
        <v>192</v>
      </c>
      <c r="E137" s="184" t="s">
        <v>336</v>
      </c>
      <c r="F137" s="185" t="s">
        <v>337</v>
      </c>
      <c r="G137" s="186" t="s">
        <v>194</v>
      </c>
      <c r="H137" s="187">
        <v>7</v>
      </c>
      <c r="I137" s="188"/>
      <c r="J137" s="189">
        <f>ROUND(I137*H137,2)</f>
        <v>0</v>
      </c>
      <c r="K137" s="185" t="s">
        <v>5</v>
      </c>
      <c r="L137" s="190"/>
      <c r="M137" s="191" t="s">
        <v>5</v>
      </c>
      <c r="N137" s="192" t="s">
        <v>45</v>
      </c>
      <c r="O137" s="3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20" t="s">
        <v>195</v>
      </c>
      <c r="AT137" s="20" t="s">
        <v>192</v>
      </c>
      <c r="AU137" s="20" t="s">
        <v>83</v>
      </c>
      <c r="AY137" s="20" t="s">
        <v>180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20" t="s">
        <v>24</v>
      </c>
      <c r="BK137" s="182">
        <f>ROUND(I137*H137,2)</f>
        <v>0</v>
      </c>
      <c r="BL137" s="20" t="s">
        <v>189</v>
      </c>
      <c r="BM137" s="20" t="s">
        <v>338</v>
      </c>
    </row>
    <row r="138" spans="2:65" s="10" customFormat="1" ht="29.85" customHeight="1">
      <c r="B138" s="156"/>
      <c r="D138" s="167" t="s">
        <v>73</v>
      </c>
      <c r="E138" s="168" t="s">
        <v>671</v>
      </c>
      <c r="F138" s="168" t="s">
        <v>672</v>
      </c>
      <c r="I138" s="159"/>
      <c r="J138" s="169">
        <f>BK138</f>
        <v>0</v>
      </c>
      <c r="L138" s="156"/>
      <c r="M138" s="161"/>
      <c r="N138" s="162"/>
      <c r="O138" s="162"/>
      <c r="P138" s="163">
        <f>SUM(P139:P142)</f>
        <v>0</v>
      </c>
      <c r="Q138" s="162"/>
      <c r="R138" s="163">
        <f>SUM(R139:R142)</f>
        <v>0</v>
      </c>
      <c r="S138" s="162"/>
      <c r="T138" s="164">
        <f>SUM(T139:T142)</f>
        <v>0</v>
      </c>
      <c r="AR138" s="157" t="s">
        <v>83</v>
      </c>
      <c r="AT138" s="165" t="s">
        <v>73</v>
      </c>
      <c r="AU138" s="165" t="s">
        <v>24</v>
      </c>
      <c r="AY138" s="157" t="s">
        <v>180</v>
      </c>
      <c r="BK138" s="166">
        <f>SUM(BK139:BK142)</f>
        <v>0</v>
      </c>
    </row>
    <row r="139" spans="2:65" s="1" customFormat="1" ht="38.25" customHeight="1">
      <c r="B139" s="170"/>
      <c r="C139" s="171" t="s">
        <v>673</v>
      </c>
      <c r="D139" s="171" t="s">
        <v>184</v>
      </c>
      <c r="E139" s="172" t="s">
        <v>674</v>
      </c>
      <c r="F139" s="173" t="s">
        <v>675</v>
      </c>
      <c r="G139" s="174" t="s">
        <v>187</v>
      </c>
      <c r="H139" s="175">
        <v>6</v>
      </c>
      <c r="I139" s="176"/>
      <c r="J139" s="177">
        <f>ROUND(I139*H139,2)</f>
        <v>0</v>
      </c>
      <c r="K139" s="173" t="s">
        <v>188</v>
      </c>
      <c r="L139" s="37"/>
      <c r="M139" s="178" t="s">
        <v>5</v>
      </c>
      <c r="N139" s="179" t="s">
        <v>45</v>
      </c>
      <c r="O139" s="3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20" t="s">
        <v>189</v>
      </c>
      <c r="AT139" s="20" t="s">
        <v>184</v>
      </c>
      <c r="AU139" s="20" t="s">
        <v>83</v>
      </c>
      <c r="AY139" s="20" t="s">
        <v>180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20" t="s">
        <v>24</v>
      </c>
      <c r="BK139" s="182">
        <f>ROUND(I139*H139,2)</f>
        <v>0</v>
      </c>
      <c r="BL139" s="20" t="s">
        <v>189</v>
      </c>
      <c r="BM139" s="20" t="s">
        <v>676</v>
      </c>
    </row>
    <row r="140" spans="2:65" s="1" customFormat="1" ht="25.5" customHeight="1">
      <c r="B140" s="170"/>
      <c r="C140" s="183" t="s">
        <v>677</v>
      </c>
      <c r="D140" s="183" t="s">
        <v>192</v>
      </c>
      <c r="E140" s="184" t="s">
        <v>678</v>
      </c>
      <c r="F140" s="185" t="s">
        <v>679</v>
      </c>
      <c r="G140" s="186" t="s">
        <v>194</v>
      </c>
      <c r="H140" s="187">
        <v>6</v>
      </c>
      <c r="I140" s="188"/>
      <c r="J140" s="189">
        <f>ROUND(I140*H140,2)</f>
        <v>0</v>
      </c>
      <c r="K140" s="185" t="s">
        <v>5</v>
      </c>
      <c r="L140" s="190"/>
      <c r="M140" s="191" t="s">
        <v>5</v>
      </c>
      <c r="N140" s="192" t="s">
        <v>45</v>
      </c>
      <c r="O140" s="38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AR140" s="20" t="s">
        <v>195</v>
      </c>
      <c r="AT140" s="20" t="s">
        <v>192</v>
      </c>
      <c r="AU140" s="20" t="s">
        <v>83</v>
      </c>
      <c r="AY140" s="20" t="s">
        <v>180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20" t="s">
        <v>24</v>
      </c>
      <c r="BK140" s="182">
        <f>ROUND(I140*H140,2)</f>
        <v>0</v>
      </c>
      <c r="BL140" s="20" t="s">
        <v>189</v>
      </c>
      <c r="BM140" s="20" t="s">
        <v>680</v>
      </c>
    </row>
    <row r="141" spans="2:65" s="1" customFormat="1" ht="16.5" customHeight="1">
      <c r="B141" s="170"/>
      <c r="C141" s="183" t="s">
        <v>681</v>
      </c>
      <c r="D141" s="183" t="s">
        <v>192</v>
      </c>
      <c r="E141" s="184" t="s">
        <v>682</v>
      </c>
      <c r="F141" s="185" t="s">
        <v>683</v>
      </c>
      <c r="G141" s="186" t="s">
        <v>194</v>
      </c>
      <c r="H141" s="187">
        <v>6</v>
      </c>
      <c r="I141" s="188"/>
      <c r="J141" s="189">
        <f>ROUND(I141*H141,2)</f>
        <v>0</v>
      </c>
      <c r="K141" s="185" t="s">
        <v>5</v>
      </c>
      <c r="L141" s="190"/>
      <c r="M141" s="191" t="s">
        <v>5</v>
      </c>
      <c r="N141" s="192" t="s">
        <v>45</v>
      </c>
      <c r="O141" s="38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20" t="s">
        <v>195</v>
      </c>
      <c r="AT141" s="20" t="s">
        <v>192</v>
      </c>
      <c r="AU141" s="20" t="s">
        <v>83</v>
      </c>
      <c r="AY141" s="20" t="s">
        <v>180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20" t="s">
        <v>24</v>
      </c>
      <c r="BK141" s="182">
        <f>ROUND(I141*H141,2)</f>
        <v>0</v>
      </c>
      <c r="BL141" s="20" t="s">
        <v>189</v>
      </c>
      <c r="BM141" s="20" t="s">
        <v>684</v>
      </c>
    </row>
    <row r="142" spans="2:65" s="1" customFormat="1" ht="16.5" customHeight="1">
      <c r="B142" s="170"/>
      <c r="C142" s="183" t="s">
        <v>685</v>
      </c>
      <c r="D142" s="183" t="s">
        <v>192</v>
      </c>
      <c r="E142" s="184" t="s">
        <v>686</v>
      </c>
      <c r="F142" s="185" t="s">
        <v>687</v>
      </c>
      <c r="G142" s="186" t="s">
        <v>194</v>
      </c>
      <c r="H142" s="187">
        <v>6</v>
      </c>
      <c r="I142" s="188"/>
      <c r="J142" s="189">
        <f>ROUND(I142*H142,2)</f>
        <v>0</v>
      </c>
      <c r="K142" s="185" t="s">
        <v>5</v>
      </c>
      <c r="L142" s="190"/>
      <c r="M142" s="191" t="s">
        <v>5</v>
      </c>
      <c r="N142" s="192" t="s">
        <v>45</v>
      </c>
      <c r="O142" s="38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20" t="s">
        <v>195</v>
      </c>
      <c r="AT142" s="20" t="s">
        <v>192</v>
      </c>
      <c r="AU142" s="20" t="s">
        <v>83</v>
      </c>
      <c r="AY142" s="20" t="s">
        <v>180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20" t="s">
        <v>24</v>
      </c>
      <c r="BK142" s="182">
        <f>ROUND(I142*H142,2)</f>
        <v>0</v>
      </c>
      <c r="BL142" s="20" t="s">
        <v>189</v>
      </c>
      <c r="BM142" s="20" t="s">
        <v>688</v>
      </c>
    </row>
    <row r="143" spans="2:65" s="10" customFormat="1" ht="29.85" customHeight="1">
      <c r="B143" s="156"/>
      <c r="D143" s="167" t="s">
        <v>73</v>
      </c>
      <c r="E143" s="168" t="s">
        <v>689</v>
      </c>
      <c r="F143" s="168" t="s">
        <v>690</v>
      </c>
      <c r="I143" s="159"/>
      <c r="J143" s="169">
        <f>BK143</f>
        <v>0</v>
      </c>
      <c r="L143" s="156"/>
      <c r="M143" s="161"/>
      <c r="N143" s="162"/>
      <c r="O143" s="162"/>
      <c r="P143" s="163">
        <f>SUM(P144:P146)</f>
        <v>0</v>
      </c>
      <c r="Q143" s="162"/>
      <c r="R143" s="163">
        <f>SUM(R144:R146)</f>
        <v>0</v>
      </c>
      <c r="S143" s="162"/>
      <c r="T143" s="164">
        <f>SUM(T144:T146)</f>
        <v>0</v>
      </c>
      <c r="AR143" s="157" t="s">
        <v>83</v>
      </c>
      <c r="AT143" s="165" t="s">
        <v>73</v>
      </c>
      <c r="AU143" s="165" t="s">
        <v>24</v>
      </c>
      <c r="AY143" s="157" t="s">
        <v>180</v>
      </c>
      <c r="BK143" s="166">
        <f>SUM(BK144:BK146)</f>
        <v>0</v>
      </c>
    </row>
    <row r="144" spans="2:65" s="1" customFormat="1" ht="25.5" customHeight="1">
      <c r="B144" s="170"/>
      <c r="C144" s="171" t="s">
        <v>691</v>
      </c>
      <c r="D144" s="171" t="s">
        <v>184</v>
      </c>
      <c r="E144" s="172" t="s">
        <v>692</v>
      </c>
      <c r="F144" s="173" t="s">
        <v>693</v>
      </c>
      <c r="G144" s="174" t="s">
        <v>187</v>
      </c>
      <c r="H144" s="175">
        <v>2</v>
      </c>
      <c r="I144" s="176"/>
      <c r="J144" s="177">
        <f>ROUND(I144*H144,2)</f>
        <v>0</v>
      </c>
      <c r="K144" s="173" t="s">
        <v>188</v>
      </c>
      <c r="L144" s="37"/>
      <c r="M144" s="178" t="s">
        <v>5</v>
      </c>
      <c r="N144" s="179" t="s">
        <v>45</v>
      </c>
      <c r="O144" s="38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20" t="s">
        <v>189</v>
      </c>
      <c r="AT144" s="20" t="s">
        <v>184</v>
      </c>
      <c r="AU144" s="20" t="s">
        <v>83</v>
      </c>
      <c r="AY144" s="20" t="s">
        <v>180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20" t="s">
        <v>24</v>
      </c>
      <c r="BK144" s="182">
        <f>ROUND(I144*H144,2)</f>
        <v>0</v>
      </c>
      <c r="BL144" s="20" t="s">
        <v>189</v>
      </c>
      <c r="BM144" s="20" t="s">
        <v>694</v>
      </c>
    </row>
    <row r="145" spans="2:65" s="1" customFormat="1" ht="16.5" customHeight="1">
      <c r="B145" s="170"/>
      <c r="C145" s="183" t="s">
        <v>695</v>
      </c>
      <c r="D145" s="183" t="s">
        <v>192</v>
      </c>
      <c r="E145" s="184" t="s">
        <v>696</v>
      </c>
      <c r="F145" s="185" t="s">
        <v>697</v>
      </c>
      <c r="G145" s="186" t="s">
        <v>194</v>
      </c>
      <c r="H145" s="187">
        <v>2</v>
      </c>
      <c r="I145" s="188"/>
      <c r="J145" s="189">
        <f>ROUND(I145*H145,2)</f>
        <v>0</v>
      </c>
      <c r="K145" s="185" t="s">
        <v>5</v>
      </c>
      <c r="L145" s="190"/>
      <c r="M145" s="191" t="s">
        <v>5</v>
      </c>
      <c r="N145" s="192" t="s">
        <v>45</v>
      </c>
      <c r="O145" s="3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20" t="s">
        <v>195</v>
      </c>
      <c r="AT145" s="20" t="s">
        <v>192</v>
      </c>
      <c r="AU145" s="20" t="s">
        <v>83</v>
      </c>
      <c r="AY145" s="20" t="s">
        <v>180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20" t="s">
        <v>24</v>
      </c>
      <c r="BK145" s="182">
        <f>ROUND(I145*H145,2)</f>
        <v>0</v>
      </c>
      <c r="BL145" s="20" t="s">
        <v>189</v>
      </c>
      <c r="BM145" s="20" t="s">
        <v>698</v>
      </c>
    </row>
    <row r="146" spans="2:65" s="1" customFormat="1" ht="16.5" customHeight="1">
      <c r="B146" s="170"/>
      <c r="C146" s="183" t="s">
        <v>699</v>
      </c>
      <c r="D146" s="183" t="s">
        <v>192</v>
      </c>
      <c r="E146" s="184" t="s">
        <v>700</v>
      </c>
      <c r="F146" s="185" t="s">
        <v>701</v>
      </c>
      <c r="G146" s="186" t="s">
        <v>194</v>
      </c>
      <c r="H146" s="187">
        <v>2</v>
      </c>
      <c r="I146" s="188"/>
      <c r="J146" s="189">
        <f>ROUND(I146*H146,2)</f>
        <v>0</v>
      </c>
      <c r="K146" s="185" t="s">
        <v>5</v>
      </c>
      <c r="L146" s="190"/>
      <c r="M146" s="191" t="s">
        <v>5</v>
      </c>
      <c r="N146" s="192" t="s">
        <v>45</v>
      </c>
      <c r="O146" s="38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AR146" s="20" t="s">
        <v>195</v>
      </c>
      <c r="AT146" s="20" t="s">
        <v>192</v>
      </c>
      <c r="AU146" s="20" t="s">
        <v>83</v>
      </c>
      <c r="AY146" s="20" t="s">
        <v>180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20" t="s">
        <v>24</v>
      </c>
      <c r="BK146" s="182">
        <f>ROUND(I146*H146,2)</f>
        <v>0</v>
      </c>
      <c r="BL146" s="20" t="s">
        <v>189</v>
      </c>
      <c r="BM146" s="20" t="s">
        <v>702</v>
      </c>
    </row>
    <row r="147" spans="2:65" s="10" customFormat="1" ht="29.85" customHeight="1">
      <c r="B147" s="156"/>
      <c r="D147" s="167" t="s">
        <v>73</v>
      </c>
      <c r="E147" s="168" t="s">
        <v>703</v>
      </c>
      <c r="F147" s="168" t="s">
        <v>704</v>
      </c>
      <c r="I147" s="159"/>
      <c r="J147" s="169">
        <f>BK147</f>
        <v>0</v>
      </c>
      <c r="L147" s="156"/>
      <c r="M147" s="161"/>
      <c r="N147" s="162"/>
      <c r="O147" s="162"/>
      <c r="P147" s="163">
        <f>SUM(P148:P150)</f>
        <v>0</v>
      </c>
      <c r="Q147" s="162"/>
      <c r="R147" s="163">
        <f>SUM(R148:R150)</f>
        <v>0</v>
      </c>
      <c r="S147" s="162"/>
      <c r="T147" s="164">
        <f>SUM(T148:T150)</f>
        <v>0</v>
      </c>
      <c r="AR147" s="157" t="s">
        <v>83</v>
      </c>
      <c r="AT147" s="165" t="s">
        <v>73</v>
      </c>
      <c r="AU147" s="165" t="s">
        <v>24</v>
      </c>
      <c r="AY147" s="157" t="s">
        <v>180</v>
      </c>
      <c r="BK147" s="166">
        <f>SUM(BK148:BK150)</f>
        <v>0</v>
      </c>
    </row>
    <row r="148" spans="2:65" s="1" customFormat="1" ht="25.5" customHeight="1">
      <c r="B148" s="170"/>
      <c r="C148" s="171" t="s">
        <v>705</v>
      </c>
      <c r="D148" s="171" t="s">
        <v>184</v>
      </c>
      <c r="E148" s="172" t="s">
        <v>342</v>
      </c>
      <c r="F148" s="173" t="s">
        <v>343</v>
      </c>
      <c r="G148" s="174" t="s">
        <v>187</v>
      </c>
      <c r="H148" s="175">
        <v>11</v>
      </c>
      <c r="I148" s="176"/>
      <c r="J148" s="177">
        <f>ROUND(I148*H148,2)</f>
        <v>0</v>
      </c>
      <c r="K148" s="173" t="s">
        <v>188</v>
      </c>
      <c r="L148" s="37"/>
      <c r="M148" s="178" t="s">
        <v>5</v>
      </c>
      <c r="N148" s="179" t="s">
        <v>45</v>
      </c>
      <c r="O148" s="38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AR148" s="20" t="s">
        <v>189</v>
      </c>
      <c r="AT148" s="20" t="s">
        <v>184</v>
      </c>
      <c r="AU148" s="20" t="s">
        <v>83</v>
      </c>
      <c r="AY148" s="20" t="s">
        <v>180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20" t="s">
        <v>24</v>
      </c>
      <c r="BK148" s="182">
        <f>ROUND(I148*H148,2)</f>
        <v>0</v>
      </c>
      <c r="BL148" s="20" t="s">
        <v>189</v>
      </c>
      <c r="BM148" s="20" t="s">
        <v>706</v>
      </c>
    </row>
    <row r="149" spans="2:65" s="1" customFormat="1" ht="25.5" customHeight="1">
      <c r="B149" s="170"/>
      <c r="C149" s="183" t="s">
        <v>707</v>
      </c>
      <c r="D149" s="183" t="s">
        <v>192</v>
      </c>
      <c r="E149" s="184" t="s">
        <v>708</v>
      </c>
      <c r="F149" s="185" t="s">
        <v>709</v>
      </c>
      <c r="G149" s="186" t="s">
        <v>194</v>
      </c>
      <c r="H149" s="187">
        <v>11</v>
      </c>
      <c r="I149" s="188"/>
      <c r="J149" s="189">
        <f>ROUND(I149*H149,2)</f>
        <v>0</v>
      </c>
      <c r="K149" s="185" t="s">
        <v>5</v>
      </c>
      <c r="L149" s="190"/>
      <c r="M149" s="191" t="s">
        <v>5</v>
      </c>
      <c r="N149" s="192" t="s">
        <v>45</v>
      </c>
      <c r="O149" s="38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AR149" s="20" t="s">
        <v>195</v>
      </c>
      <c r="AT149" s="20" t="s">
        <v>192</v>
      </c>
      <c r="AU149" s="20" t="s">
        <v>83</v>
      </c>
      <c r="AY149" s="20" t="s">
        <v>180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20" t="s">
        <v>24</v>
      </c>
      <c r="BK149" s="182">
        <f>ROUND(I149*H149,2)</f>
        <v>0</v>
      </c>
      <c r="BL149" s="20" t="s">
        <v>189</v>
      </c>
      <c r="BM149" s="20" t="s">
        <v>710</v>
      </c>
    </row>
    <row r="150" spans="2:65" s="1" customFormat="1" ht="25.5" customHeight="1">
      <c r="B150" s="170"/>
      <c r="C150" s="183" t="s">
        <v>711</v>
      </c>
      <c r="D150" s="183" t="s">
        <v>192</v>
      </c>
      <c r="E150" s="184" t="s">
        <v>712</v>
      </c>
      <c r="F150" s="185" t="s">
        <v>713</v>
      </c>
      <c r="G150" s="186" t="s">
        <v>194</v>
      </c>
      <c r="H150" s="187">
        <v>11</v>
      </c>
      <c r="I150" s="188"/>
      <c r="J150" s="189">
        <f>ROUND(I150*H150,2)</f>
        <v>0</v>
      </c>
      <c r="K150" s="185" t="s">
        <v>5</v>
      </c>
      <c r="L150" s="190"/>
      <c r="M150" s="191" t="s">
        <v>5</v>
      </c>
      <c r="N150" s="192" t="s">
        <v>45</v>
      </c>
      <c r="O150" s="38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20" t="s">
        <v>195</v>
      </c>
      <c r="AT150" s="20" t="s">
        <v>192</v>
      </c>
      <c r="AU150" s="20" t="s">
        <v>83</v>
      </c>
      <c r="AY150" s="20" t="s">
        <v>180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20" t="s">
        <v>24</v>
      </c>
      <c r="BK150" s="182">
        <f>ROUND(I150*H150,2)</f>
        <v>0</v>
      </c>
      <c r="BL150" s="20" t="s">
        <v>189</v>
      </c>
      <c r="BM150" s="20" t="s">
        <v>714</v>
      </c>
    </row>
    <row r="151" spans="2:65" s="10" customFormat="1" ht="29.85" customHeight="1">
      <c r="B151" s="156"/>
      <c r="D151" s="167" t="s">
        <v>73</v>
      </c>
      <c r="E151" s="168" t="s">
        <v>715</v>
      </c>
      <c r="F151" s="168" t="s">
        <v>716</v>
      </c>
      <c r="I151" s="159"/>
      <c r="J151" s="169">
        <f>BK151</f>
        <v>0</v>
      </c>
      <c r="L151" s="156"/>
      <c r="M151" s="161"/>
      <c r="N151" s="162"/>
      <c r="O151" s="162"/>
      <c r="P151" s="163">
        <f>SUM(P152:P153)</f>
        <v>0</v>
      </c>
      <c r="Q151" s="162"/>
      <c r="R151" s="163">
        <f>SUM(R152:R153)</f>
        <v>0</v>
      </c>
      <c r="S151" s="162"/>
      <c r="T151" s="164">
        <f>SUM(T152:T153)</f>
        <v>0</v>
      </c>
      <c r="AR151" s="157" t="s">
        <v>83</v>
      </c>
      <c r="AT151" s="165" t="s">
        <v>73</v>
      </c>
      <c r="AU151" s="165" t="s">
        <v>24</v>
      </c>
      <c r="AY151" s="157" t="s">
        <v>180</v>
      </c>
      <c r="BK151" s="166">
        <f>SUM(BK152:BK153)</f>
        <v>0</v>
      </c>
    </row>
    <row r="152" spans="2:65" s="1" customFormat="1" ht="25.5" customHeight="1">
      <c r="B152" s="170"/>
      <c r="C152" s="171" t="s">
        <v>717</v>
      </c>
      <c r="D152" s="171" t="s">
        <v>184</v>
      </c>
      <c r="E152" s="172" t="s">
        <v>718</v>
      </c>
      <c r="F152" s="173" t="s">
        <v>719</v>
      </c>
      <c r="G152" s="174" t="s">
        <v>187</v>
      </c>
      <c r="H152" s="175">
        <v>1</v>
      </c>
      <c r="I152" s="176"/>
      <c r="J152" s="177">
        <f>ROUND(I152*H152,2)</f>
        <v>0</v>
      </c>
      <c r="K152" s="173" t="s">
        <v>188</v>
      </c>
      <c r="L152" s="37"/>
      <c r="M152" s="178" t="s">
        <v>5</v>
      </c>
      <c r="N152" s="179" t="s">
        <v>45</v>
      </c>
      <c r="O152" s="3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20" t="s">
        <v>189</v>
      </c>
      <c r="AT152" s="20" t="s">
        <v>184</v>
      </c>
      <c r="AU152" s="20" t="s">
        <v>83</v>
      </c>
      <c r="AY152" s="20" t="s">
        <v>180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20" t="s">
        <v>24</v>
      </c>
      <c r="BK152" s="182">
        <f>ROUND(I152*H152,2)</f>
        <v>0</v>
      </c>
      <c r="BL152" s="20" t="s">
        <v>189</v>
      </c>
      <c r="BM152" s="20" t="s">
        <v>720</v>
      </c>
    </row>
    <row r="153" spans="2:65" s="1" customFormat="1" ht="25.5" customHeight="1">
      <c r="B153" s="170"/>
      <c r="C153" s="183" t="s">
        <v>721</v>
      </c>
      <c r="D153" s="183" t="s">
        <v>192</v>
      </c>
      <c r="E153" s="184" t="s">
        <v>722</v>
      </c>
      <c r="F153" s="185" t="s">
        <v>723</v>
      </c>
      <c r="G153" s="186" t="s">
        <v>194</v>
      </c>
      <c r="H153" s="187">
        <v>1</v>
      </c>
      <c r="I153" s="188"/>
      <c r="J153" s="189">
        <f>ROUND(I153*H153,2)</f>
        <v>0</v>
      </c>
      <c r="K153" s="185" t="s">
        <v>5</v>
      </c>
      <c r="L153" s="190"/>
      <c r="M153" s="191" t="s">
        <v>5</v>
      </c>
      <c r="N153" s="192" t="s">
        <v>45</v>
      </c>
      <c r="O153" s="38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AR153" s="20" t="s">
        <v>195</v>
      </c>
      <c r="AT153" s="20" t="s">
        <v>192</v>
      </c>
      <c r="AU153" s="20" t="s">
        <v>83</v>
      </c>
      <c r="AY153" s="20" t="s">
        <v>180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20" t="s">
        <v>24</v>
      </c>
      <c r="BK153" s="182">
        <f>ROUND(I153*H153,2)</f>
        <v>0</v>
      </c>
      <c r="BL153" s="20" t="s">
        <v>189</v>
      </c>
      <c r="BM153" s="20" t="s">
        <v>724</v>
      </c>
    </row>
    <row r="154" spans="2:65" s="10" customFormat="1" ht="29.85" customHeight="1">
      <c r="B154" s="156"/>
      <c r="D154" s="167" t="s">
        <v>73</v>
      </c>
      <c r="E154" s="168" t="s">
        <v>363</v>
      </c>
      <c r="F154" s="168" t="s">
        <v>364</v>
      </c>
      <c r="I154" s="159"/>
      <c r="J154" s="169">
        <f>BK154</f>
        <v>0</v>
      </c>
      <c r="L154" s="156"/>
      <c r="M154" s="161"/>
      <c r="N154" s="162"/>
      <c r="O154" s="162"/>
      <c r="P154" s="163">
        <f>SUM(P155:P156)</f>
        <v>0</v>
      </c>
      <c r="Q154" s="162"/>
      <c r="R154" s="163">
        <f>SUM(R155:R156)</f>
        <v>0</v>
      </c>
      <c r="S154" s="162"/>
      <c r="T154" s="164">
        <f>SUM(T155:T156)</f>
        <v>0</v>
      </c>
      <c r="AR154" s="157" t="s">
        <v>83</v>
      </c>
      <c r="AT154" s="165" t="s">
        <v>73</v>
      </c>
      <c r="AU154" s="165" t="s">
        <v>24</v>
      </c>
      <c r="AY154" s="157" t="s">
        <v>180</v>
      </c>
      <c r="BK154" s="166">
        <f>SUM(BK155:BK156)</f>
        <v>0</v>
      </c>
    </row>
    <row r="155" spans="2:65" s="1" customFormat="1" ht="38.25" customHeight="1">
      <c r="B155" s="170"/>
      <c r="C155" s="171" t="s">
        <v>365</v>
      </c>
      <c r="D155" s="171" t="s">
        <v>184</v>
      </c>
      <c r="E155" s="172" t="s">
        <v>366</v>
      </c>
      <c r="F155" s="173" t="s">
        <v>367</v>
      </c>
      <c r="G155" s="174" t="s">
        <v>187</v>
      </c>
      <c r="H155" s="175">
        <v>30</v>
      </c>
      <c r="I155" s="176"/>
      <c r="J155" s="177">
        <f>ROUND(I155*H155,2)</f>
        <v>0</v>
      </c>
      <c r="K155" s="173" t="s">
        <v>188</v>
      </c>
      <c r="L155" s="37"/>
      <c r="M155" s="178" t="s">
        <v>5</v>
      </c>
      <c r="N155" s="179" t="s">
        <v>45</v>
      </c>
      <c r="O155" s="38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20" t="s">
        <v>189</v>
      </c>
      <c r="AT155" s="20" t="s">
        <v>184</v>
      </c>
      <c r="AU155" s="20" t="s">
        <v>83</v>
      </c>
      <c r="AY155" s="20" t="s">
        <v>180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20" t="s">
        <v>24</v>
      </c>
      <c r="BK155" s="182">
        <f>ROUND(I155*H155,2)</f>
        <v>0</v>
      </c>
      <c r="BL155" s="20" t="s">
        <v>189</v>
      </c>
      <c r="BM155" s="20" t="s">
        <v>368</v>
      </c>
    </row>
    <row r="156" spans="2:65" s="1" customFormat="1" ht="25.5" customHeight="1">
      <c r="B156" s="170"/>
      <c r="C156" s="183" t="s">
        <v>369</v>
      </c>
      <c r="D156" s="183" t="s">
        <v>192</v>
      </c>
      <c r="E156" s="184" t="s">
        <v>370</v>
      </c>
      <c r="F156" s="185" t="s">
        <v>371</v>
      </c>
      <c r="G156" s="186" t="s">
        <v>194</v>
      </c>
      <c r="H156" s="187">
        <v>30</v>
      </c>
      <c r="I156" s="188"/>
      <c r="J156" s="189">
        <f>ROUND(I156*H156,2)</f>
        <v>0</v>
      </c>
      <c r="K156" s="185" t="s">
        <v>5</v>
      </c>
      <c r="L156" s="190"/>
      <c r="M156" s="191" t="s">
        <v>5</v>
      </c>
      <c r="N156" s="192" t="s">
        <v>45</v>
      </c>
      <c r="O156" s="38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AR156" s="20" t="s">
        <v>195</v>
      </c>
      <c r="AT156" s="20" t="s">
        <v>192</v>
      </c>
      <c r="AU156" s="20" t="s">
        <v>83</v>
      </c>
      <c r="AY156" s="20" t="s">
        <v>180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20" t="s">
        <v>24</v>
      </c>
      <c r="BK156" s="182">
        <f>ROUND(I156*H156,2)</f>
        <v>0</v>
      </c>
      <c r="BL156" s="20" t="s">
        <v>189</v>
      </c>
      <c r="BM156" s="20" t="s">
        <v>372</v>
      </c>
    </row>
    <row r="157" spans="2:65" s="10" customFormat="1" ht="29.85" customHeight="1">
      <c r="B157" s="156"/>
      <c r="D157" s="167" t="s">
        <v>73</v>
      </c>
      <c r="E157" s="168" t="s">
        <v>725</v>
      </c>
      <c r="F157" s="168" t="s">
        <v>726</v>
      </c>
      <c r="I157" s="159"/>
      <c r="J157" s="169">
        <f>BK157</f>
        <v>0</v>
      </c>
      <c r="L157" s="156"/>
      <c r="M157" s="161"/>
      <c r="N157" s="162"/>
      <c r="O157" s="162"/>
      <c r="P157" s="163">
        <f>SUM(P158:P159)</f>
        <v>0</v>
      </c>
      <c r="Q157" s="162"/>
      <c r="R157" s="163">
        <f>SUM(R158:R159)</f>
        <v>0</v>
      </c>
      <c r="S157" s="162"/>
      <c r="T157" s="164">
        <f>SUM(T158:T159)</f>
        <v>0</v>
      </c>
      <c r="AR157" s="157" t="s">
        <v>83</v>
      </c>
      <c r="AT157" s="165" t="s">
        <v>73</v>
      </c>
      <c r="AU157" s="165" t="s">
        <v>24</v>
      </c>
      <c r="AY157" s="157" t="s">
        <v>180</v>
      </c>
      <c r="BK157" s="166">
        <f>SUM(BK158:BK159)</f>
        <v>0</v>
      </c>
    </row>
    <row r="158" spans="2:65" s="1" customFormat="1" ht="38.25" customHeight="1">
      <c r="B158" s="170"/>
      <c r="C158" s="171" t="s">
        <v>727</v>
      </c>
      <c r="D158" s="171" t="s">
        <v>184</v>
      </c>
      <c r="E158" s="172" t="s">
        <v>728</v>
      </c>
      <c r="F158" s="173" t="s">
        <v>729</v>
      </c>
      <c r="G158" s="174" t="s">
        <v>187</v>
      </c>
      <c r="H158" s="175">
        <v>2</v>
      </c>
      <c r="I158" s="176"/>
      <c r="J158" s="177">
        <f>ROUND(I158*H158,2)</f>
        <v>0</v>
      </c>
      <c r="K158" s="173" t="s">
        <v>188</v>
      </c>
      <c r="L158" s="37"/>
      <c r="M158" s="178" t="s">
        <v>5</v>
      </c>
      <c r="N158" s="179" t="s">
        <v>45</v>
      </c>
      <c r="O158" s="38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0" t="s">
        <v>189</v>
      </c>
      <c r="AT158" s="20" t="s">
        <v>184</v>
      </c>
      <c r="AU158" s="20" t="s">
        <v>83</v>
      </c>
      <c r="AY158" s="20" t="s">
        <v>180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0" t="s">
        <v>24</v>
      </c>
      <c r="BK158" s="182">
        <f>ROUND(I158*H158,2)</f>
        <v>0</v>
      </c>
      <c r="BL158" s="20" t="s">
        <v>189</v>
      </c>
      <c r="BM158" s="20" t="s">
        <v>730</v>
      </c>
    </row>
    <row r="159" spans="2:65" s="1" customFormat="1" ht="25.5" customHeight="1">
      <c r="B159" s="170"/>
      <c r="C159" s="183" t="s">
        <v>731</v>
      </c>
      <c r="D159" s="183" t="s">
        <v>192</v>
      </c>
      <c r="E159" s="184" t="s">
        <v>732</v>
      </c>
      <c r="F159" s="185" t="s">
        <v>733</v>
      </c>
      <c r="G159" s="186" t="s">
        <v>194</v>
      </c>
      <c r="H159" s="187">
        <v>2</v>
      </c>
      <c r="I159" s="188"/>
      <c r="J159" s="189">
        <f>ROUND(I159*H159,2)</f>
        <v>0</v>
      </c>
      <c r="K159" s="185" t="s">
        <v>5</v>
      </c>
      <c r="L159" s="190"/>
      <c r="M159" s="191" t="s">
        <v>5</v>
      </c>
      <c r="N159" s="192" t="s">
        <v>45</v>
      </c>
      <c r="O159" s="38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AR159" s="20" t="s">
        <v>195</v>
      </c>
      <c r="AT159" s="20" t="s">
        <v>192</v>
      </c>
      <c r="AU159" s="20" t="s">
        <v>83</v>
      </c>
      <c r="AY159" s="20" t="s">
        <v>180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20" t="s">
        <v>24</v>
      </c>
      <c r="BK159" s="182">
        <f>ROUND(I159*H159,2)</f>
        <v>0</v>
      </c>
      <c r="BL159" s="20" t="s">
        <v>189</v>
      </c>
      <c r="BM159" s="20" t="s">
        <v>734</v>
      </c>
    </row>
    <row r="160" spans="2:65" s="10" customFormat="1" ht="29.85" customHeight="1">
      <c r="B160" s="156"/>
      <c r="D160" s="167" t="s">
        <v>73</v>
      </c>
      <c r="E160" s="168" t="s">
        <v>373</v>
      </c>
      <c r="F160" s="168" t="s">
        <v>374</v>
      </c>
      <c r="I160" s="159"/>
      <c r="J160" s="169">
        <f>BK160</f>
        <v>0</v>
      </c>
      <c r="L160" s="156"/>
      <c r="M160" s="161"/>
      <c r="N160" s="162"/>
      <c r="O160" s="162"/>
      <c r="P160" s="163">
        <f>P161</f>
        <v>0</v>
      </c>
      <c r="Q160" s="162"/>
      <c r="R160" s="163">
        <f>R161</f>
        <v>0</v>
      </c>
      <c r="S160" s="162"/>
      <c r="T160" s="164">
        <f>T161</f>
        <v>0</v>
      </c>
      <c r="AR160" s="157" t="s">
        <v>83</v>
      </c>
      <c r="AT160" s="165" t="s">
        <v>73</v>
      </c>
      <c r="AU160" s="165" t="s">
        <v>24</v>
      </c>
      <c r="AY160" s="157" t="s">
        <v>180</v>
      </c>
      <c r="BK160" s="166">
        <f>BK161</f>
        <v>0</v>
      </c>
    </row>
    <row r="161" spans="2:65" s="1" customFormat="1" ht="16.5" customHeight="1">
      <c r="B161" s="170"/>
      <c r="C161" s="183" t="s">
        <v>375</v>
      </c>
      <c r="D161" s="183" t="s">
        <v>192</v>
      </c>
      <c r="E161" s="184" t="s">
        <v>376</v>
      </c>
      <c r="F161" s="185" t="s">
        <v>377</v>
      </c>
      <c r="G161" s="186" t="s">
        <v>194</v>
      </c>
      <c r="H161" s="187">
        <v>59</v>
      </c>
      <c r="I161" s="188"/>
      <c r="J161" s="189">
        <f>ROUND(I161*H161,2)</f>
        <v>0</v>
      </c>
      <c r="K161" s="185" t="s">
        <v>5</v>
      </c>
      <c r="L161" s="190"/>
      <c r="M161" s="191" t="s">
        <v>5</v>
      </c>
      <c r="N161" s="192" t="s">
        <v>45</v>
      </c>
      <c r="O161" s="38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AR161" s="20" t="s">
        <v>195</v>
      </c>
      <c r="AT161" s="20" t="s">
        <v>192</v>
      </c>
      <c r="AU161" s="20" t="s">
        <v>83</v>
      </c>
      <c r="AY161" s="20" t="s">
        <v>180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20" t="s">
        <v>24</v>
      </c>
      <c r="BK161" s="182">
        <f>ROUND(I161*H161,2)</f>
        <v>0</v>
      </c>
      <c r="BL161" s="20" t="s">
        <v>189</v>
      </c>
      <c r="BM161" s="20" t="s">
        <v>378</v>
      </c>
    </row>
    <row r="162" spans="2:65" s="10" customFormat="1" ht="29.85" customHeight="1">
      <c r="B162" s="156"/>
      <c r="D162" s="167" t="s">
        <v>73</v>
      </c>
      <c r="E162" s="168" t="s">
        <v>379</v>
      </c>
      <c r="F162" s="168" t="s">
        <v>380</v>
      </c>
      <c r="I162" s="159"/>
      <c r="J162" s="169">
        <f>BK162</f>
        <v>0</v>
      </c>
      <c r="L162" s="156"/>
      <c r="M162" s="161"/>
      <c r="N162" s="162"/>
      <c r="O162" s="162"/>
      <c r="P162" s="163">
        <f>SUM(P163:P164)</f>
        <v>0</v>
      </c>
      <c r="Q162" s="162"/>
      <c r="R162" s="163">
        <f>SUM(R163:R164)</f>
        <v>0</v>
      </c>
      <c r="S162" s="162"/>
      <c r="T162" s="164">
        <f>SUM(T163:T164)</f>
        <v>0</v>
      </c>
      <c r="AR162" s="157" t="s">
        <v>83</v>
      </c>
      <c r="AT162" s="165" t="s">
        <v>73</v>
      </c>
      <c r="AU162" s="165" t="s">
        <v>24</v>
      </c>
      <c r="AY162" s="157" t="s">
        <v>180</v>
      </c>
      <c r="BK162" s="166">
        <f>SUM(BK163:BK164)</f>
        <v>0</v>
      </c>
    </row>
    <row r="163" spans="2:65" s="1" customFormat="1" ht="25.5" customHeight="1">
      <c r="B163" s="170"/>
      <c r="C163" s="171" t="s">
        <v>381</v>
      </c>
      <c r="D163" s="171" t="s">
        <v>184</v>
      </c>
      <c r="E163" s="172" t="s">
        <v>382</v>
      </c>
      <c r="F163" s="173" t="s">
        <v>383</v>
      </c>
      <c r="G163" s="174" t="s">
        <v>202</v>
      </c>
      <c r="H163" s="175">
        <v>375</v>
      </c>
      <c r="I163" s="176"/>
      <c r="J163" s="177">
        <f>ROUND(I163*H163,2)</f>
        <v>0</v>
      </c>
      <c r="K163" s="173" t="s">
        <v>188</v>
      </c>
      <c r="L163" s="37"/>
      <c r="M163" s="178" t="s">
        <v>5</v>
      </c>
      <c r="N163" s="179" t="s">
        <v>45</v>
      </c>
      <c r="O163" s="38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AR163" s="20" t="s">
        <v>189</v>
      </c>
      <c r="AT163" s="20" t="s">
        <v>184</v>
      </c>
      <c r="AU163" s="20" t="s">
        <v>83</v>
      </c>
      <c r="AY163" s="20" t="s">
        <v>180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20" t="s">
        <v>24</v>
      </c>
      <c r="BK163" s="182">
        <f>ROUND(I163*H163,2)</f>
        <v>0</v>
      </c>
      <c r="BL163" s="20" t="s">
        <v>189</v>
      </c>
      <c r="BM163" s="20" t="s">
        <v>384</v>
      </c>
    </row>
    <row r="164" spans="2:65" s="1" customFormat="1" ht="16.5" customHeight="1">
      <c r="B164" s="170"/>
      <c r="C164" s="183" t="s">
        <v>385</v>
      </c>
      <c r="D164" s="183" t="s">
        <v>192</v>
      </c>
      <c r="E164" s="184" t="s">
        <v>386</v>
      </c>
      <c r="F164" s="185" t="s">
        <v>387</v>
      </c>
      <c r="G164" s="186" t="s">
        <v>192</v>
      </c>
      <c r="H164" s="187">
        <v>375</v>
      </c>
      <c r="I164" s="188"/>
      <c r="J164" s="189">
        <f>ROUND(I164*H164,2)</f>
        <v>0</v>
      </c>
      <c r="K164" s="185" t="s">
        <v>5</v>
      </c>
      <c r="L164" s="190"/>
      <c r="M164" s="191" t="s">
        <v>5</v>
      </c>
      <c r="N164" s="192" t="s">
        <v>45</v>
      </c>
      <c r="O164" s="38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AR164" s="20" t="s">
        <v>195</v>
      </c>
      <c r="AT164" s="20" t="s">
        <v>192</v>
      </c>
      <c r="AU164" s="20" t="s">
        <v>83</v>
      </c>
      <c r="AY164" s="20" t="s">
        <v>180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20" t="s">
        <v>24</v>
      </c>
      <c r="BK164" s="182">
        <f>ROUND(I164*H164,2)</f>
        <v>0</v>
      </c>
      <c r="BL164" s="20" t="s">
        <v>189</v>
      </c>
      <c r="BM164" s="20" t="s">
        <v>388</v>
      </c>
    </row>
    <row r="165" spans="2:65" s="10" customFormat="1" ht="29.85" customHeight="1">
      <c r="B165" s="156"/>
      <c r="D165" s="167" t="s">
        <v>73</v>
      </c>
      <c r="E165" s="168" t="s">
        <v>389</v>
      </c>
      <c r="F165" s="168" t="s">
        <v>390</v>
      </c>
      <c r="I165" s="159"/>
      <c r="J165" s="169">
        <f>BK165</f>
        <v>0</v>
      </c>
      <c r="L165" s="156"/>
      <c r="M165" s="161"/>
      <c r="N165" s="162"/>
      <c r="O165" s="162"/>
      <c r="P165" s="163">
        <f>SUM(P166:P167)</f>
        <v>0</v>
      </c>
      <c r="Q165" s="162"/>
      <c r="R165" s="163">
        <f>SUM(R166:R167)</f>
        <v>0</v>
      </c>
      <c r="S165" s="162"/>
      <c r="T165" s="164">
        <f>SUM(T166:T167)</f>
        <v>0</v>
      </c>
      <c r="AR165" s="157" t="s">
        <v>83</v>
      </c>
      <c r="AT165" s="165" t="s">
        <v>73</v>
      </c>
      <c r="AU165" s="165" t="s">
        <v>24</v>
      </c>
      <c r="AY165" s="157" t="s">
        <v>180</v>
      </c>
      <c r="BK165" s="166">
        <f>SUM(BK166:BK167)</f>
        <v>0</v>
      </c>
    </row>
    <row r="166" spans="2:65" s="1" customFormat="1" ht="25.5" customHeight="1">
      <c r="B166" s="170"/>
      <c r="C166" s="171" t="s">
        <v>391</v>
      </c>
      <c r="D166" s="171" t="s">
        <v>184</v>
      </c>
      <c r="E166" s="172" t="s">
        <v>382</v>
      </c>
      <c r="F166" s="173" t="s">
        <v>383</v>
      </c>
      <c r="G166" s="174" t="s">
        <v>202</v>
      </c>
      <c r="H166" s="175">
        <v>345</v>
      </c>
      <c r="I166" s="176"/>
      <c r="J166" s="177">
        <f>ROUND(I166*H166,2)</f>
        <v>0</v>
      </c>
      <c r="K166" s="173" t="s">
        <v>188</v>
      </c>
      <c r="L166" s="37"/>
      <c r="M166" s="178" t="s">
        <v>5</v>
      </c>
      <c r="N166" s="179" t="s">
        <v>45</v>
      </c>
      <c r="O166" s="38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20" t="s">
        <v>189</v>
      </c>
      <c r="AT166" s="20" t="s">
        <v>184</v>
      </c>
      <c r="AU166" s="20" t="s">
        <v>83</v>
      </c>
      <c r="AY166" s="20" t="s">
        <v>180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20" t="s">
        <v>24</v>
      </c>
      <c r="BK166" s="182">
        <f>ROUND(I166*H166,2)</f>
        <v>0</v>
      </c>
      <c r="BL166" s="20" t="s">
        <v>189</v>
      </c>
      <c r="BM166" s="20" t="s">
        <v>392</v>
      </c>
    </row>
    <row r="167" spans="2:65" s="1" customFormat="1" ht="16.5" customHeight="1">
      <c r="B167" s="170"/>
      <c r="C167" s="183" t="s">
        <v>393</v>
      </c>
      <c r="D167" s="183" t="s">
        <v>192</v>
      </c>
      <c r="E167" s="184" t="s">
        <v>394</v>
      </c>
      <c r="F167" s="185" t="s">
        <v>395</v>
      </c>
      <c r="G167" s="186" t="s">
        <v>192</v>
      </c>
      <c r="H167" s="187">
        <v>345</v>
      </c>
      <c r="I167" s="188"/>
      <c r="J167" s="189">
        <f>ROUND(I167*H167,2)</f>
        <v>0</v>
      </c>
      <c r="K167" s="185" t="s">
        <v>5</v>
      </c>
      <c r="L167" s="190"/>
      <c r="M167" s="191" t="s">
        <v>5</v>
      </c>
      <c r="N167" s="192" t="s">
        <v>45</v>
      </c>
      <c r="O167" s="38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AR167" s="20" t="s">
        <v>195</v>
      </c>
      <c r="AT167" s="20" t="s">
        <v>192</v>
      </c>
      <c r="AU167" s="20" t="s">
        <v>83</v>
      </c>
      <c r="AY167" s="20" t="s">
        <v>180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20" t="s">
        <v>24</v>
      </c>
      <c r="BK167" s="182">
        <f>ROUND(I167*H167,2)</f>
        <v>0</v>
      </c>
      <c r="BL167" s="20" t="s">
        <v>189</v>
      </c>
      <c r="BM167" s="20" t="s">
        <v>396</v>
      </c>
    </row>
    <row r="168" spans="2:65" s="10" customFormat="1" ht="29.85" customHeight="1">
      <c r="B168" s="156"/>
      <c r="D168" s="167" t="s">
        <v>73</v>
      </c>
      <c r="E168" s="168" t="s">
        <v>397</v>
      </c>
      <c r="F168" s="168" t="s">
        <v>398</v>
      </c>
      <c r="I168" s="159"/>
      <c r="J168" s="169">
        <f>BK168</f>
        <v>0</v>
      </c>
      <c r="L168" s="156"/>
      <c r="M168" s="161"/>
      <c r="N168" s="162"/>
      <c r="O168" s="162"/>
      <c r="P168" s="163">
        <f>SUM(P169:P170)</f>
        <v>0</v>
      </c>
      <c r="Q168" s="162"/>
      <c r="R168" s="163">
        <f>SUM(R169:R170)</f>
        <v>0</v>
      </c>
      <c r="S168" s="162"/>
      <c r="T168" s="164">
        <f>SUM(T169:T170)</f>
        <v>0</v>
      </c>
      <c r="AR168" s="157" t="s">
        <v>83</v>
      </c>
      <c r="AT168" s="165" t="s">
        <v>73</v>
      </c>
      <c r="AU168" s="165" t="s">
        <v>24</v>
      </c>
      <c r="AY168" s="157" t="s">
        <v>180</v>
      </c>
      <c r="BK168" s="166">
        <f>SUM(BK169:BK170)</f>
        <v>0</v>
      </c>
    </row>
    <row r="169" spans="2:65" s="1" customFormat="1" ht="25.5" customHeight="1">
      <c r="B169" s="170"/>
      <c r="C169" s="171" t="s">
        <v>399</v>
      </c>
      <c r="D169" s="171" t="s">
        <v>184</v>
      </c>
      <c r="E169" s="172" t="s">
        <v>400</v>
      </c>
      <c r="F169" s="173" t="s">
        <v>401</v>
      </c>
      <c r="G169" s="174" t="s">
        <v>202</v>
      </c>
      <c r="H169" s="175">
        <v>280</v>
      </c>
      <c r="I169" s="176"/>
      <c r="J169" s="177">
        <f>ROUND(I169*H169,2)</f>
        <v>0</v>
      </c>
      <c r="K169" s="173" t="s">
        <v>188</v>
      </c>
      <c r="L169" s="37"/>
      <c r="M169" s="178" t="s">
        <v>5</v>
      </c>
      <c r="N169" s="179" t="s">
        <v>45</v>
      </c>
      <c r="O169" s="38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AR169" s="20" t="s">
        <v>189</v>
      </c>
      <c r="AT169" s="20" t="s">
        <v>184</v>
      </c>
      <c r="AU169" s="20" t="s">
        <v>83</v>
      </c>
      <c r="AY169" s="20" t="s">
        <v>180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20" t="s">
        <v>24</v>
      </c>
      <c r="BK169" s="182">
        <f>ROUND(I169*H169,2)</f>
        <v>0</v>
      </c>
      <c r="BL169" s="20" t="s">
        <v>189</v>
      </c>
      <c r="BM169" s="20" t="s">
        <v>402</v>
      </c>
    </row>
    <row r="170" spans="2:65" s="1" customFormat="1" ht="16.5" customHeight="1">
      <c r="B170" s="170"/>
      <c r="C170" s="183" t="s">
        <v>403</v>
      </c>
      <c r="D170" s="183" t="s">
        <v>192</v>
      </c>
      <c r="E170" s="184" t="s">
        <v>404</v>
      </c>
      <c r="F170" s="185" t="s">
        <v>405</v>
      </c>
      <c r="G170" s="186" t="s">
        <v>192</v>
      </c>
      <c r="H170" s="187">
        <v>280</v>
      </c>
      <c r="I170" s="188"/>
      <c r="J170" s="189">
        <f>ROUND(I170*H170,2)</f>
        <v>0</v>
      </c>
      <c r="K170" s="185" t="s">
        <v>5</v>
      </c>
      <c r="L170" s="190"/>
      <c r="M170" s="191" t="s">
        <v>5</v>
      </c>
      <c r="N170" s="192" t="s">
        <v>45</v>
      </c>
      <c r="O170" s="38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20" t="s">
        <v>195</v>
      </c>
      <c r="AT170" s="20" t="s">
        <v>192</v>
      </c>
      <c r="AU170" s="20" t="s">
        <v>83</v>
      </c>
      <c r="AY170" s="20" t="s">
        <v>180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20" t="s">
        <v>24</v>
      </c>
      <c r="BK170" s="182">
        <f>ROUND(I170*H170,2)</f>
        <v>0</v>
      </c>
      <c r="BL170" s="20" t="s">
        <v>189</v>
      </c>
      <c r="BM170" s="20" t="s">
        <v>406</v>
      </c>
    </row>
    <row r="171" spans="2:65" s="10" customFormat="1" ht="29.85" customHeight="1">
      <c r="B171" s="156"/>
      <c r="D171" s="167" t="s">
        <v>73</v>
      </c>
      <c r="E171" s="168" t="s">
        <v>735</v>
      </c>
      <c r="F171" s="168" t="s">
        <v>736</v>
      </c>
      <c r="I171" s="159"/>
      <c r="J171" s="169">
        <f>BK171</f>
        <v>0</v>
      </c>
      <c r="L171" s="156"/>
      <c r="M171" s="161"/>
      <c r="N171" s="162"/>
      <c r="O171" s="162"/>
      <c r="P171" s="163">
        <f>SUM(P172:P173)</f>
        <v>0</v>
      </c>
      <c r="Q171" s="162"/>
      <c r="R171" s="163">
        <f>SUM(R172:R173)</f>
        <v>0</v>
      </c>
      <c r="S171" s="162"/>
      <c r="T171" s="164">
        <f>SUM(T172:T173)</f>
        <v>0</v>
      </c>
      <c r="AR171" s="157" t="s">
        <v>83</v>
      </c>
      <c r="AT171" s="165" t="s">
        <v>73</v>
      </c>
      <c r="AU171" s="165" t="s">
        <v>24</v>
      </c>
      <c r="AY171" s="157" t="s">
        <v>180</v>
      </c>
      <c r="BK171" s="166">
        <f>SUM(BK172:BK173)</f>
        <v>0</v>
      </c>
    </row>
    <row r="172" spans="2:65" s="1" customFormat="1" ht="25.5" customHeight="1">
      <c r="B172" s="170"/>
      <c r="C172" s="171" t="s">
        <v>737</v>
      </c>
      <c r="D172" s="171" t="s">
        <v>184</v>
      </c>
      <c r="E172" s="172" t="s">
        <v>738</v>
      </c>
      <c r="F172" s="173" t="s">
        <v>739</v>
      </c>
      <c r="G172" s="174" t="s">
        <v>202</v>
      </c>
      <c r="H172" s="175">
        <v>90</v>
      </c>
      <c r="I172" s="176"/>
      <c r="J172" s="177">
        <f>ROUND(I172*H172,2)</f>
        <v>0</v>
      </c>
      <c r="K172" s="173" t="s">
        <v>188</v>
      </c>
      <c r="L172" s="37"/>
      <c r="M172" s="178" t="s">
        <v>5</v>
      </c>
      <c r="N172" s="179" t="s">
        <v>45</v>
      </c>
      <c r="O172" s="38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AR172" s="20" t="s">
        <v>189</v>
      </c>
      <c r="AT172" s="20" t="s">
        <v>184</v>
      </c>
      <c r="AU172" s="20" t="s">
        <v>83</v>
      </c>
      <c r="AY172" s="20" t="s">
        <v>180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20" t="s">
        <v>24</v>
      </c>
      <c r="BK172" s="182">
        <f>ROUND(I172*H172,2)</f>
        <v>0</v>
      </c>
      <c r="BL172" s="20" t="s">
        <v>189</v>
      </c>
      <c r="BM172" s="20" t="s">
        <v>740</v>
      </c>
    </row>
    <row r="173" spans="2:65" s="1" customFormat="1" ht="16.5" customHeight="1">
      <c r="B173" s="170"/>
      <c r="C173" s="183" t="s">
        <v>741</v>
      </c>
      <c r="D173" s="183" t="s">
        <v>192</v>
      </c>
      <c r="E173" s="184" t="s">
        <v>742</v>
      </c>
      <c r="F173" s="185" t="s">
        <v>743</v>
      </c>
      <c r="G173" s="186" t="s">
        <v>192</v>
      </c>
      <c r="H173" s="187">
        <v>90</v>
      </c>
      <c r="I173" s="188"/>
      <c r="J173" s="189">
        <f>ROUND(I173*H173,2)</f>
        <v>0</v>
      </c>
      <c r="K173" s="185" t="s">
        <v>5</v>
      </c>
      <c r="L173" s="190"/>
      <c r="M173" s="191" t="s">
        <v>5</v>
      </c>
      <c r="N173" s="192" t="s">
        <v>45</v>
      </c>
      <c r="O173" s="38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AR173" s="20" t="s">
        <v>195</v>
      </c>
      <c r="AT173" s="20" t="s">
        <v>192</v>
      </c>
      <c r="AU173" s="20" t="s">
        <v>83</v>
      </c>
      <c r="AY173" s="20" t="s">
        <v>180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20" t="s">
        <v>24</v>
      </c>
      <c r="BK173" s="182">
        <f>ROUND(I173*H173,2)</f>
        <v>0</v>
      </c>
      <c r="BL173" s="20" t="s">
        <v>189</v>
      </c>
      <c r="BM173" s="20" t="s">
        <v>744</v>
      </c>
    </row>
    <row r="174" spans="2:65" s="10" customFormat="1" ht="29.85" customHeight="1">
      <c r="B174" s="156"/>
      <c r="D174" s="167" t="s">
        <v>73</v>
      </c>
      <c r="E174" s="168" t="s">
        <v>745</v>
      </c>
      <c r="F174" s="168" t="s">
        <v>746</v>
      </c>
      <c r="I174" s="159"/>
      <c r="J174" s="169">
        <f>BK174</f>
        <v>0</v>
      </c>
      <c r="L174" s="156"/>
      <c r="M174" s="161"/>
      <c r="N174" s="162"/>
      <c r="O174" s="162"/>
      <c r="P174" s="163">
        <f>SUM(P175:P176)</f>
        <v>0</v>
      </c>
      <c r="Q174" s="162"/>
      <c r="R174" s="163">
        <f>SUM(R175:R176)</f>
        <v>0</v>
      </c>
      <c r="S174" s="162"/>
      <c r="T174" s="164">
        <f>SUM(T175:T176)</f>
        <v>0</v>
      </c>
      <c r="AR174" s="157" t="s">
        <v>83</v>
      </c>
      <c r="AT174" s="165" t="s">
        <v>73</v>
      </c>
      <c r="AU174" s="165" t="s">
        <v>24</v>
      </c>
      <c r="AY174" s="157" t="s">
        <v>180</v>
      </c>
      <c r="BK174" s="166">
        <f>SUM(BK175:BK176)</f>
        <v>0</v>
      </c>
    </row>
    <row r="175" spans="2:65" s="1" customFormat="1" ht="25.5" customHeight="1">
      <c r="B175" s="170"/>
      <c r="C175" s="171" t="s">
        <v>747</v>
      </c>
      <c r="D175" s="171" t="s">
        <v>184</v>
      </c>
      <c r="E175" s="172" t="s">
        <v>748</v>
      </c>
      <c r="F175" s="173" t="s">
        <v>749</v>
      </c>
      <c r="G175" s="174" t="s">
        <v>202</v>
      </c>
      <c r="H175" s="175">
        <v>18</v>
      </c>
      <c r="I175" s="176"/>
      <c r="J175" s="177">
        <f>ROUND(I175*H175,2)</f>
        <v>0</v>
      </c>
      <c r="K175" s="173" t="s">
        <v>188</v>
      </c>
      <c r="L175" s="37"/>
      <c r="M175" s="178" t="s">
        <v>5</v>
      </c>
      <c r="N175" s="179" t="s">
        <v>45</v>
      </c>
      <c r="O175" s="38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AR175" s="20" t="s">
        <v>189</v>
      </c>
      <c r="AT175" s="20" t="s">
        <v>184</v>
      </c>
      <c r="AU175" s="20" t="s">
        <v>83</v>
      </c>
      <c r="AY175" s="20" t="s">
        <v>180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20" t="s">
        <v>24</v>
      </c>
      <c r="BK175" s="182">
        <f>ROUND(I175*H175,2)</f>
        <v>0</v>
      </c>
      <c r="BL175" s="20" t="s">
        <v>189</v>
      </c>
      <c r="BM175" s="20" t="s">
        <v>750</v>
      </c>
    </row>
    <row r="176" spans="2:65" s="1" customFormat="1" ht="16.5" customHeight="1">
      <c r="B176" s="170"/>
      <c r="C176" s="183" t="s">
        <v>751</v>
      </c>
      <c r="D176" s="183" t="s">
        <v>192</v>
      </c>
      <c r="E176" s="184" t="s">
        <v>752</v>
      </c>
      <c r="F176" s="185" t="s">
        <v>753</v>
      </c>
      <c r="G176" s="186" t="s">
        <v>192</v>
      </c>
      <c r="H176" s="187">
        <v>18</v>
      </c>
      <c r="I176" s="188"/>
      <c r="J176" s="189">
        <f>ROUND(I176*H176,2)</f>
        <v>0</v>
      </c>
      <c r="K176" s="185" t="s">
        <v>5</v>
      </c>
      <c r="L176" s="190"/>
      <c r="M176" s="191" t="s">
        <v>5</v>
      </c>
      <c r="N176" s="192" t="s">
        <v>45</v>
      </c>
      <c r="O176" s="38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AR176" s="20" t="s">
        <v>195</v>
      </c>
      <c r="AT176" s="20" t="s">
        <v>192</v>
      </c>
      <c r="AU176" s="20" t="s">
        <v>83</v>
      </c>
      <c r="AY176" s="20" t="s">
        <v>180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20" t="s">
        <v>24</v>
      </c>
      <c r="BK176" s="182">
        <f>ROUND(I176*H176,2)</f>
        <v>0</v>
      </c>
      <c r="BL176" s="20" t="s">
        <v>189</v>
      </c>
      <c r="BM176" s="20" t="s">
        <v>754</v>
      </c>
    </row>
    <row r="177" spans="2:65" s="10" customFormat="1" ht="29.85" customHeight="1">
      <c r="B177" s="156"/>
      <c r="D177" s="167" t="s">
        <v>73</v>
      </c>
      <c r="E177" s="168" t="s">
        <v>427</v>
      </c>
      <c r="F177" s="168" t="s">
        <v>428</v>
      </c>
      <c r="I177" s="159"/>
      <c r="J177" s="169">
        <f>BK177</f>
        <v>0</v>
      </c>
      <c r="L177" s="156"/>
      <c r="M177" s="161"/>
      <c r="N177" s="162"/>
      <c r="O177" s="162"/>
      <c r="P177" s="163">
        <f>P178</f>
        <v>0</v>
      </c>
      <c r="Q177" s="162"/>
      <c r="R177" s="163">
        <f>R178</f>
        <v>0</v>
      </c>
      <c r="S177" s="162"/>
      <c r="T177" s="164">
        <f>T178</f>
        <v>0</v>
      </c>
      <c r="AR177" s="157" t="s">
        <v>83</v>
      </c>
      <c r="AT177" s="165" t="s">
        <v>73</v>
      </c>
      <c r="AU177" s="165" t="s">
        <v>24</v>
      </c>
      <c r="AY177" s="157" t="s">
        <v>180</v>
      </c>
      <c r="BK177" s="166">
        <f>BK178</f>
        <v>0</v>
      </c>
    </row>
    <row r="178" spans="2:65" s="1" customFormat="1" ht="25.5" customHeight="1">
      <c r="B178" s="170"/>
      <c r="C178" s="171" t="s">
        <v>429</v>
      </c>
      <c r="D178" s="171" t="s">
        <v>184</v>
      </c>
      <c r="E178" s="172" t="s">
        <v>430</v>
      </c>
      <c r="F178" s="173" t="s">
        <v>431</v>
      </c>
      <c r="G178" s="174" t="s">
        <v>187</v>
      </c>
      <c r="H178" s="175">
        <v>81</v>
      </c>
      <c r="I178" s="176"/>
      <c r="J178" s="177">
        <f>ROUND(I178*H178,2)</f>
        <v>0</v>
      </c>
      <c r="K178" s="173" t="s">
        <v>188</v>
      </c>
      <c r="L178" s="37"/>
      <c r="M178" s="178" t="s">
        <v>5</v>
      </c>
      <c r="N178" s="179" t="s">
        <v>45</v>
      </c>
      <c r="O178" s="38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AR178" s="20" t="s">
        <v>189</v>
      </c>
      <c r="AT178" s="20" t="s">
        <v>184</v>
      </c>
      <c r="AU178" s="20" t="s">
        <v>83</v>
      </c>
      <c r="AY178" s="20" t="s">
        <v>180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20" t="s">
        <v>24</v>
      </c>
      <c r="BK178" s="182">
        <f>ROUND(I178*H178,2)</f>
        <v>0</v>
      </c>
      <c r="BL178" s="20" t="s">
        <v>189</v>
      </c>
      <c r="BM178" s="20" t="s">
        <v>432</v>
      </c>
    </row>
    <row r="179" spans="2:65" s="10" customFormat="1" ht="29.85" customHeight="1">
      <c r="B179" s="156"/>
      <c r="D179" s="167" t="s">
        <v>73</v>
      </c>
      <c r="E179" s="168" t="s">
        <v>755</v>
      </c>
      <c r="F179" s="168" t="s">
        <v>756</v>
      </c>
      <c r="I179" s="159"/>
      <c r="J179" s="169">
        <f>BK179</f>
        <v>0</v>
      </c>
      <c r="L179" s="156"/>
      <c r="M179" s="161"/>
      <c r="N179" s="162"/>
      <c r="O179" s="162"/>
      <c r="P179" s="163">
        <f>P180</f>
        <v>0</v>
      </c>
      <c r="Q179" s="162"/>
      <c r="R179" s="163">
        <f>R180</f>
        <v>0</v>
      </c>
      <c r="S179" s="162"/>
      <c r="T179" s="164">
        <f>T180</f>
        <v>0</v>
      </c>
      <c r="AR179" s="157" t="s">
        <v>83</v>
      </c>
      <c r="AT179" s="165" t="s">
        <v>73</v>
      </c>
      <c r="AU179" s="165" t="s">
        <v>24</v>
      </c>
      <c r="AY179" s="157" t="s">
        <v>180</v>
      </c>
      <c r="BK179" s="166">
        <f>BK180</f>
        <v>0</v>
      </c>
    </row>
    <row r="180" spans="2:65" s="1" customFormat="1" ht="25.5" customHeight="1">
      <c r="B180" s="170"/>
      <c r="C180" s="171" t="s">
        <v>757</v>
      </c>
      <c r="D180" s="171" t="s">
        <v>184</v>
      </c>
      <c r="E180" s="172" t="s">
        <v>758</v>
      </c>
      <c r="F180" s="173" t="s">
        <v>759</v>
      </c>
      <c r="G180" s="174" t="s">
        <v>187</v>
      </c>
      <c r="H180" s="175">
        <v>10</v>
      </c>
      <c r="I180" s="176"/>
      <c r="J180" s="177">
        <f>ROUND(I180*H180,2)</f>
        <v>0</v>
      </c>
      <c r="K180" s="173" t="s">
        <v>188</v>
      </c>
      <c r="L180" s="37"/>
      <c r="M180" s="178" t="s">
        <v>5</v>
      </c>
      <c r="N180" s="179" t="s">
        <v>45</v>
      </c>
      <c r="O180" s="38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AR180" s="20" t="s">
        <v>189</v>
      </c>
      <c r="AT180" s="20" t="s">
        <v>184</v>
      </c>
      <c r="AU180" s="20" t="s">
        <v>83</v>
      </c>
      <c r="AY180" s="20" t="s">
        <v>180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20" t="s">
        <v>24</v>
      </c>
      <c r="BK180" s="182">
        <f>ROUND(I180*H180,2)</f>
        <v>0</v>
      </c>
      <c r="BL180" s="20" t="s">
        <v>189</v>
      </c>
      <c r="BM180" s="20" t="s">
        <v>760</v>
      </c>
    </row>
    <row r="181" spans="2:65" s="10" customFormat="1" ht="29.85" customHeight="1">
      <c r="B181" s="156"/>
      <c r="D181" s="167" t="s">
        <v>73</v>
      </c>
      <c r="E181" s="168" t="s">
        <v>761</v>
      </c>
      <c r="F181" s="168" t="s">
        <v>762</v>
      </c>
      <c r="I181" s="159"/>
      <c r="J181" s="169">
        <f>BK181</f>
        <v>0</v>
      </c>
      <c r="L181" s="156"/>
      <c r="M181" s="161"/>
      <c r="N181" s="162"/>
      <c r="O181" s="162"/>
      <c r="P181" s="163">
        <f>SUM(P182:P184)</f>
        <v>0</v>
      </c>
      <c r="Q181" s="162"/>
      <c r="R181" s="163">
        <f>SUM(R182:R184)</f>
        <v>0</v>
      </c>
      <c r="S181" s="162"/>
      <c r="T181" s="164">
        <f>SUM(T182:T184)</f>
        <v>0</v>
      </c>
      <c r="AR181" s="157" t="s">
        <v>83</v>
      </c>
      <c r="AT181" s="165" t="s">
        <v>73</v>
      </c>
      <c r="AU181" s="165" t="s">
        <v>24</v>
      </c>
      <c r="AY181" s="157" t="s">
        <v>180</v>
      </c>
      <c r="BK181" s="166">
        <f>SUM(BK182:BK184)</f>
        <v>0</v>
      </c>
    </row>
    <row r="182" spans="2:65" s="1" customFormat="1" ht="25.5" customHeight="1">
      <c r="B182" s="170"/>
      <c r="C182" s="171" t="s">
        <v>763</v>
      </c>
      <c r="D182" s="171" t="s">
        <v>184</v>
      </c>
      <c r="E182" s="172" t="s">
        <v>764</v>
      </c>
      <c r="F182" s="173" t="s">
        <v>765</v>
      </c>
      <c r="G182" s="174" t="s">
        <v>187</v>
      </c>
      <c r="H182" s="175">
        <v>12</v>
      </c>
      <c r="I182" s="176"/>
      <c r="J182" s="177">
        <f>ROUND(I182*H182,2)</f>
        <v>0</v>
      </c>
      <c r="K182" s="173" t="s">
        <v>188</v>
      </c>
      <c r="L182" s="37"/>
      <c r="M182" s="178" t="s">
        <v>5</v>
      </c>
      <c r="N182" s="179" t="s">
        <v>45</v>
      </c>
      <c r="O182" s="38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AR182" s="20" t="s">
        <v>189</v>
      </c>
      <c r="AT182" s="20" t="s">
        <v>184</v>
      </c>
      <c r="AU182" s="20" t="s">
        <v>83</v>
      </c>
      <c r="AY182" s="20" t="s">
        <v>180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20" t="s">
        <v>24</v>
      </c>
      <c r="BK182" s="182">
        <f>ROUND(I182*H182,2)</f>
        <v>0</v>
      </c>
      <c r="BL182" s="20" t="s">
        <v>189</v>
      </c>
      <c r="BM182" s="20" t="s">
        <v>766</v>
      </c>
    </row>
    <row r="183" spans="2:65" s="1" customFormat="1" ht="38.25" customHeight="1">
      <c r="B183" s="170"/>
      <c r="C183" s="183" t="s">
        <v>767</v>
      </c>
      <c r="D183" s="183" t="s">
        <v>192</v>
      </c>
      <c r="E183" s="184" t="s">
        <v>768</v>
      </c>
      <c r="F183" s="185" t="s">
        <v>769</v>
      </c>
      <c r="G183" s="186" t="s">
        <v>194</v>
      </c>
      <c r="H183" s="187">
        <v>12</v>
      </c>
      <c r="I183" s="188"/>
      <c r="J183" s="189">
        <f>ROUND(I183*H183,2)</f>
        <v>0</v>
      </c>
      <c r="K183" s="185" t="s">
        <v>5</v>
      </c>
      <c r="L183" s="190"/>
      <c r="M183" s="191" t="s">
        <v>5</v>
      </c>
      <c r="N183" s="192" t="s">
        <v>45</v>
      </c>
      <c r="O183" s="38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AR183" s="20" t="s">
        <v>195</v>
      </c>
      <c r="AT183" s="20" t="s">
        <v>192</v>
      </c>
      <c r="AU183" s="20" t="s">
        <v>83</v>
      </c>
      <c r="AY183" s="20" t="s">
        <v>180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20" t="s">
        <v>24</v>
      </c>
      <c r="BK183" s="182">
        <f>ROUND(I183*H183,2)</f>
        <v>0</v>
      </c>
      <c r="BL183" s="20" t="s">
        <v>189</v>
      </c>
      <c r="BM183" s="20" t="s">
        <v>770</v>
      </c>
    </row>
    <row r="184" spans="2:65" s="1" customFormat="1" ht="25.5" customHeight="1">
      <c r="B184" s="170"/>
      <c r="C184" s="183" t="s">
        <v>771</v>
      </c>
      <c r="D184" s="183" t="s">
        <v>192</v>
      </c>
      <c r="E184" s="184" t="s">
        <v>772</v>
      </c>
      <c r="F184" s="185" t="s">
        <v>773</v>
      </c>
      <c r="G184" s="186" t="s">
        <v>194</v>
      </c>
      <c r="H184" s="187">
        <v>24</v>
      </c>
      <c r="I184" s="188"/>
      <c r="J184" s="189">
        <f>ROUND(I184*H184,2)</f>
        <v>0</v>
      </c>
      <c r="K184" s="185" t="s">
        <v>5</v>
      </c>
      <c r="L184" s="190"/>
      <c r="M184" s="191" t="s">
        <v>5</v>
      </c>
      <c r="N184" s="192" t="s">
        <v>45</v>
      </c>
      <c r="O184" s="38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AR184" s="20" t="s">
        <v>195</v>
      </c>
      <c r="AT184" s="20" t="s">
        <v>192</v>
      </c>
      <c r="AU184" s="20" t="s">
        <v>83</v>
      </c>
      <c r="AY184" s="20" t="s">
        <v>180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20" t="s">
        <v>24</v>
      </c>
      <c r="BK184" s="182">
        <f>ROUND(I184*H184,2)</f>
        <v>0</v>
      </c>
      <c r="BL184" s="20" t="s">
        <v>189</v>
      </c>
      <c r="BM184" s="20" t="s">
        <v>774</v>
      </c>
    </row>
    <row r="185" spans="2:65" s="10" customFormat="1" ht="29.85" customHeight="1">
      <c r="B185" s="156"/>
      <c r="D185" s="167" t="s">
        <v>73</v>
      </c>
      <c r="E185" s="168" t="s">
        <v>775</v>
      </c>
      <c r="F185" s="168" t="s">
        <v>776</v>
      </c>
      <c r="I185" s="159"/>
      <c r="J185" s="169">
        <f>BK185</f>
        <v>0</v>
      </c>
      <c r="L185" s="156"/>
      <c r="M185" s="161"/>
      <c r="N185" s="162"/>
      <c r="O185" s="162"/>
      <c r="P185" s="163">
        <f>SUM(P186:P187)</f>
        <v>0</v>
      </c>
      <c r="Q185" s="162"/>
      <c r="R185" s="163">
        <f>SUM(R186:R187)</f>
        <v>0</v>
      </c>
      <c r="S185" s="162"/>
      <c r="T185" s="164">
        <f>SUM(T186:T187)</f>
        <v>0</v>
      </c>
      <c r="AR185" s="157" t="s">
        <v>83</v>
      </c>
      <c r="AT185" s="165" t="s">
        <v>73</v>
      </c>
      <c r="AU185" s="165" t="s">
        <v>24</v>
      </c>
      <c r="AY185" s="157" t="s">
        <v>180</v>
      </c>
      <c r="BK185" s="166">
        <f>SUM(BK186:BK187)</f>
        <v>0</v>
      </c>
    </row>
    <row r="186" spans="2:65" s="1" customFormat="1" ht="25.5" customHeight="1">
      <c r="B186" s="170"/>
      <c r="C186" s="171" t="s">
        <v>777</v>
      </c>
      <c r="D186" s="171" t="s">
        <v>184</v>
      </c>
      <c r="E186" s="172" t="s">
        <v>458</v>
      </c>
      <c r="F186" s="173" t="s">
        <v>459</v>
      </c>
      <c r="G186" s="174" t="s">
        <v>187</v>
      </c>
      <c r="H186" s="175">
        <v>4</v>
      </c>
      <c r="I186" s="176"/>
      <c r="J186" s="177">
        <f>ROUND(I186*H186,2)</f>
        <v>0</v>
      </c>
      <c r="K186" s="173" t="s">
        <v>188</v>
      </c>
      <c r="L186" s="37"/>
      <c r="M186" s="178" t="s">
        <v>5</v>
      </c>
      <c r="N186" s="179" t="s">
        <v>45</v>
      </c>
      <c r="O186" s="38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AR186" s="20" t="s">
        <v>189</v>
      </c>
      <c r="AT186" s="20" t="s">
        <v>184</v>
      </c>
      <c r="AU186" s="20" t="s">
        <v>83</v>
      </c>
      <c r="AY186" s="20" t="s">
        <v>180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20" t="s">
        <v>24</v>
      </c>
      <c r="BK186" s="182">
        <f>ROUND(I186*H186,2)</f>
        <v>0</v>
      </c>
      <c r="BL186" s="20" t="s">
        <v>189</v>
      </c>
      <c r="BM186" s="20" t="s">
        <v>778</v>
      </c>
    </row>
    <row r="187" spans="2:65" s="1" customFormat="1" ht="25.5" customHeight="1">
      <c r="B187" s="170"/>
      <c r="C187" s="183" t="s">
        <v>779</v>
      </c>
      <c r="D187" s="183" t="s">
        <v>192</v>
      </c>
      <c r="E187" s="184" t="s">
        <v>780</v>
      </c>
      <c r="F187" s="185" t="s">
        <v>781</v>
      </c>
      <c r="G187" s="186" t="s">
        <v>194</v>
      </c>
      <c r="H187" s="187">
        <v>4</v>
      </c>
      <c r="I187" s="188"/>
      <c r="J187" s="189">
        <f>ROUND(I187*H187,2)</f>
        <v>0</v>
      </c>
      <c r="K187" s="185" t="s">
        <v>5</v>
      </c>
      <c r="L187" s="190"/>
      <c r="M187" s="191" t="s">
        <v>5</v>
      </c>
      <c r="N187" s="192" t="s">
        <v>45</v>
      </c>
      <c r="O187" s="38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AR187" s="20" t="s">
        <v>195</v>
      </c>
      <c r="AT187" s="20" t="s">
        <v>192</v>
      </c>
      <c r="AU187" s="20" t="s">
        <v>83</v>
      </c>
      <c r="AY187" s="20" t="s">
        <v>180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20" t="s">
        <v>24</v>
      </c>
      <c r="BK187" s="182">
        <f>ROUND(I187*H187,2)</f>
        <v>0</v>
      </c>
      <c r="BL187" s="20" t="s">
        <v>189</v>
      </c>
      <c r="BM187" s="20" t="s">
        <v>782</v>
      </c>
    </row>
    <row r="188" spans="2:65" s="10" customFormat="1" ht="29.85" customHeight="1">
      <c r="B188" s="156"/>
      <c r="D188" s="167" t="s">
        <v>73</v>
      </c>
      <c r="E188" s="168" t="s">
        <v>445</v>
      </c>
      <c r="F188" s="168" t="s">
        <v>446</v>
      </c>
      <c r="I188" s="159"/>
      <c r="J188" s="169">
        <f>BK188</f>
        <v>0</v>
      </c>
      <c r="L188" s="156"/>
      <c r="M188" s="161"/>
      <c r="N188" s="162"/>
      <c r="O188" s="162"/>
      <c r="P188" s="163">
        <f>SUM(P189:P190)</f>
        <v>0</v>
      </c>
      <c r="Q188" s="162"/>
      <c r="R188" s="163">
        <f>SUM(R189:R190)</f>
        <v>0</v>
      </c>
      <c r="S188" s="162"/>
      <c r="T188" s="164">
        <f>SUM(T189:T190)</f>
        <v>0</v>
      </c>
      <c r="AR188" s="157" t="s">
        <v>83</v>
      </c>
      <c r="AT188" s="165" t="s">
        <v>73</v>
      </c>
      <c r="AU188" s="165" t="s">
        <v>24</v>
      </c>
      <c r="AY188" s="157" t="s">
        <v>180</v>
      </c>
      <c r="BK188" s="166">
        <f>SUM(BK189:BK190)</f>
        <v>0</v>
      </c>
    </row>
    <row r="189" spans="2:65" s="1" customFormat="1" ht="25.5" customHeight="1">
      <c r="B189" s="170"/>
      <c r="C189" s="171" t="s">
        <v>447</v>
      </c>
      <c r="D189" s="171" t="s">
        <v>184</v>
      </c>
      <c r="E189" s="172" t="s">
        <v>448</v>
      </c>
      <c r="F189" s="173" t="s">
        <v>449</v>
      </c>
      <c r="G189" s="174" t="s">
        <v>187</v>
      </c>
      <c r="H189" s="175">
        <v>20</v>
      </c>
      <c r="I189" s="176"/>
      <c r="J189" s="177">
        <f>ROUND(I189*H189,2)</f>
        <v>0</v>
      </c>
      <c r="K189" s="173" t="s">
        <v>188</v>
      </c>
      <c r="L189" s="37"/>
      <c r="M189" s="178" t="s">
        <v>5</v>
      </c>
      <c r="N189" s="179" t="s">
        <v>45</v>
      </c>
      <c r="O189" s="38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AR189" s="20" t="s">
        <v>189</v>
      </c>
      <c r="AT189" s="20" t="s">
        <v>184</v>
      </c>
      <c r="AU189" s="20" t="s">
        <v>83</v>
      </c>
      <c r="AY189" s="20" t="s">
        <v>180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20" t="s">
        <v>24</v>
      </c>
      <c r="BK189" s="182">
        <f>ROUND(I189*H189,2)</f>
        <v>0</v>
      </c>
      <c r="BL189" s="20" t="s">
        <v>189</v>
      </c>
      <c r="BM189" s="20" t="s">
        <v>450</v>
      </c>
    </row>
    <row r="190" spans="2:65" s="1" customFormat="1" ht="25.5" customHeight="1">
      <c r="B190" s="170"/>
      <c r="C190" s="183" t="s">
        <v>451</v>
      </c>
      <c r="D190" s="183" t="s">
        <v>192</v>
      </c>
      <c r="E190" s="184" t="s">
        <v>452</v>
      </c>
      <c r="F190" s="185" t="s">
        <v>783</v>
      </c>
      <c r="G190" s="186" t="s">
        <v>194</v>
      </c>
      <c r="H190" s="187">
        <v>20</v>
      </c>
      <c r="I190" s="188"/>
      <c r="J190" s="189">
        <f>ROUND(I190*H190,2)</f>
        <v>0</v>
      </c>
      <c r="K190" s="185" t="s">
        <v>5</v>
      </c>
      <c r="L190" s="190"/>
      <c r="M190" s="191" t="s">
        <v>5</v>
      </c>
      <c r="N190" s="192" t="s">
        <v>45</v>
      </c>
      <c r="O190" s="38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AR190" s="20" t="s">
        <v>195</v>
      </c>
      <c r="AT190" s="20" t="s">
        <v>192</v>
      </c>
      <c r="AU190" s="20" t="s">
        <v>83</v>
      </c>
      <c r="AY190" s="20" t="s">
        <v>180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20" t="s">
        <v>24</v>
      </c>
      <c r="BK190" s="182">
        <f>ROUND(I190*H190,2)</f>
        <v>0</v>
      </c>
      <c r="BL190" s="20" t="s">
        <v>189</v>
      </c>
      <c r="BM190" s="20" t="s">
        <v>454</v>
      </c>
    </row>
    <row r="191" spans="2:65" s="10" customFormat="1" ht="29.85" customHeight="1">
      <c r="B191" s="156"/>
      <c r="D191" s="167" t="s">
        <v>73</v>
      </c>
      <c r="E191" s="168" t="s">
        <v>784</v>
      </c>
      <c r="F191" s="168" t="s">
        <v>785</v>
      </c>
      <c r="I191" s="159"/>
      <c r="J191" s="169">
        <f>BK191</f>
        <v>0</v>
      </c>
      <c r="L191" s="156"/>
      <c r="M191" s="161"/>
      <c r="N191" s="162"/>
      <c r="O191" s="162"/>
      <c r="P191" s="163">
        <f>SUM(P192:P193)</f>
        <v>0</v>
      </c>
      <c r="Q191" s="162"/>
      <c r="R191" s="163">
        <f>SUM(R192:R193)</f>
        <v>0</v>
      </c>
      <c r="S191" s="162"/>
      <c r="T191" s="164">
        <f>SUM(T192:T193)</f>
        <v>0</v>
      </c>
      <c r="AR191" s="157" t="s">
        <v>83</v>
      </c>
      <c r="AT191" s="165" t="s">
        <v>73</v>
      </c>
      <c r="AU191" s="165" t="s">
        <v>24</v>
      </c>
      <c r="AY191" s="157" t="s">
        <v>180</v>
      </c>
      <c r="BK191" s="166">
        <f>SUM(BK192:BK193)</f>
        <v>0</v>
      </c>
    </row>
    <row r="192" spans="2:65" s="1" customFormat="1" ht="25.5" customHeight="1">
      <c r="B192" s="170"/>
      <c r="C192" s="171" t="s">
        <v>786</v>
      </c>
      <c r="D192" s="171" t="s">
        <v>184</v>
      </c>
      <c r="E192" s="172" t="s">
        <v>458</v>
      </c>
      <c r="F192" s="173" t="s">
        <v>459</v>
      </c>
      <c r="G192" s="174" t="s">
        <v>187</v>
      </c>
      <c r="H192" s="175">
        <v>1</v>
      </c>
      <c r="I192" s="176"/>
      <c r="J192" s="177">
        <f>ROUND(I192*H192,2)</f>
        <v>0</v>
      </c>
      <c r="K192" s="173" t="s">
        <v>188</v>
      </c>
      <c r="L192" s="37"/>
      <c r="M192" s="178" t="s">
        <v>5</v>
      </c>
      <c r="N192" s="179" t="s">
        <v>45</v>
      </c>
      <c r="O192" s="38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AR192" s="20" t="s">
        <v>189</v>
      </c>
      <c r="AT192" s="20" t="s">
        <v>184</v>
      </c>
      <c r="AU192" s="20" t="s">
        <v>83</v>
      </c>
      <c r="AY192" s="20" t="s">
        <v>180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20" t="s">
        <v>24</v>
      </c>
      <c r="BK192" s="182">
        <f>ROUND(I192*H192,2)</f>
        <v>0</v>
      </c>
      <c r="BL192" s="20" t="s">
        <v>189</v>
      </c>
      <c r="BM192" s="20" t="s">
        <v>787</v>
      </c>
    </row>
    <row r="193" spans="2:65" s="1" customFormat="1" ht="25.5" customHeight="1">
      <c r="B193" s="170"/>
      <c r="C193" s="183" t="s">
        <v>788</v>
      </c>
      <c r="D193" s="183" t="s">
        <v>192</v>
      </c>
      <c r="E193" s="184" t="s">
        <v>789</v>
      </c>
      <c r="F193" s="185" t="s">
        <v>790</v>
      </c>
      <c r="G193" s="186" t="s">
        <v>194</v>
      </c>
      <c r="H193" s="187">
        <v>1</v>
      </c>
      <c r="I193" s="188"/>
      <c r="J193" s="189">
        <f>ROUND(I193*H193,2)</f>
        <v>0</v>
      </c>
      <c r="K193" s="185" t="s">
        <v>5</v>
      </c>
      <c r="L193" s="190"/>
      <c r="M193" s="191" t="s">
        <v>5</v>
      </c>
      <c r="N193" s="192" t="s">
        <v>45</v>
      </c>
      <c r="O193" s="38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AR193" s="20" t="s">
        <v>195</v>
      </c>
      <c r="AT193" s="20" t="s">
        <v>192</v>
      </c>
      <c r="AU193" s="20" t="s">
        <v>83</v>
      </c>
      <c r="AY193" s="20" t="s">
        <v>180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20" t="s">
        <v>24</v>
      </c>
      <c r="BK193" s="182">
        <f>ROUND(I193*H193,2)</f>
        <v>0</v>
      </c>
      <c r="BL193" s="20" t="s">
        <v>189</v>
      </c>
      <c r="BM193" s="20" t="s">
        <v>791</v>
      </c>
    </row>
    <row r="194" spans="2:65" s="10" customFormat="1" ht="29.85" customHeight="1">
      <c r="B194" s="156"/>
      <c r="D194" s="167" t="s">
        <v>73</v>
      </c>
      <c r="E194" s="168" t="s">
        <v>792</v>
      </c>
      <c r="F194" s="168" t="s">
        <v>793</v>
      </c>
      <c r="I194" s="159"/>
      <c r="J194" s="169">
        <f>BK194</f>
        <v>0</v>
      </c>
      <c r="L194" s="156"/>
      <c r="M194" s="161"/>
      <c r="N194" s="162"/>
      <c r="O194" s="162"/>
      <c r="P194" s="163">
        <f>SUM(P195:P196)</f>
        <v>0</v>
      </c>
      <c r="Q194" s="162"/>
      <c r="R194" s="163">
        <f>SUM(R195:R196)</f>
        <v>0</v>
      </c>
      <c r="S194" s="162"/>
      <c r="T194" s="164">
        <f>SUM(T195:T196)</f>
        <v>0</v>
      </c>
      <c r="AR194" s="157" t="s">
        <v>83</v>
      </c>
      <c r="AT194" s="165" t="s">
        <v>73</v>
      </c>
      <c r="AU194" s="165" t="s">
        <v>24</v>
      </c>
      <c r="AY194" s="157" t="s">
        <v>180</v>
      </c>
      <c r="BK194" s="166">
        <f>SUM(BK195:BK196)</f>
        <v>0</v>
      </c>
    </row>
    <row r="195" spans="2:65" s="1" customFormat="1" ht="25.5" customHeight="1">
      <c r="B195" s="170"/>
      <c r="C195" s="171" t="s">
        <v>794</v>
      </c>
      <c r="D195" s="171" t="s">
        <v>184</v>
      </c>
      <c r="E195" s="172" t="s">
        <v>795</v>
      </c>
      <c r="F195" s="173" t="s">
        <v>796</v>
      </c>
      <c r="G195" s="174" t="s">
        <v>187</v>
      </c>
      <c r="H195" s="175">
        <v>1</v>
      </c>
      <c r="I195" s="176"/>
      <c r="J195" s="177">
        <f>ROUND(I195*H195,2)</f>
        <v>0</v>
      </c>
      <c r="K195" s="173" t="s">
        <v>472</v>
      </c>
      <c r="L195" s="37"/>
      <c r="M195" s="178" t="s">
        <v>5</v>
      </c>
      <c r="N195" s="179" t="s">
        <v>45</v>
      </c>
      <c r="O195" s="38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AR195" s="20" t="s">
        <v>189</v>
      </c>
      <c r="AT195" s="20" t="s">
        <v>184</v>
      </c>
      <c r="AU195" s="20" t="s">
        <v>83</v>
      </c>
      <c r="AY195" s="20" t="s">
        <v>180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20" t="s">
        <v>24</v>
      </c>
      <c r="BK195" s="182">
        <f>ROUND(I195*H195,2)</f>
        <v>0</v>
      </c>
      <c r="BL195" s="20" t="s">
        <v>189</v>
      </c>
      <c r="BM195" s="20" t="s">
        <v>797</v>
      </c>
    </row>
    <row r="196" spans="2:65" s="1" customFormat="1" ht="38.25" customHeight="1">
      <c r="B196" s="170"/>
      <c r="C196" s="183" t="s">
        <v>798</v>
      </c>
      <c r="D196" s="183" t="s">
        <v>192</v>
      </c>
      <c r="E196" s="184" t="s">
        <v>799</v>
      </c>
      <c r="F196" s="185" t="s">
        <v>800</v>
      </c>
      <c r="G196" s="186" t="s">
        <v>194</v>
      </c>
      <c r="H196" s="187">
        <v>1</v>
      </c>
      <c r="I196" s="188"/>
      <c r="J196" s="189">
        <f>ROUND(I196*H196,2)</f>
        <v>0</v>
      </c>
      <c r="K196" s="185" t="s">
        <v>5</v>
      </c>
      <c r="L196" s="190"/>
      <c r="M196" s="191" t="s">
        <v>5</v>
      </c>
      <c r="N196" s="192" t="s">
        <v>45</v>
      </c>
      <c r="O196" s="38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AR196" s="20" t="s">
        <v>195</v>
      </c>
      <c r="AT196" s="20" t="s">
        <v>192</v>
      </c>
      <c r="AU196" s="20" t="s">
        <v>83</v>
      </c>
      <c r="AY196" s="20" t="s">
        <v>180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20" t="s">
        <v>24</v>
      </c>
      <c r="BK196" s="182">
        <f>ROUND(I196*H196,2)</f>
        <v>0</v>
      </c>
      <c r="BL196" s="20" t="s">
        <v>189</v>
      </c>
      <c r="BM196" s="20" t="s">
        <v>801</v>
      </c>
    </row>
    <row r="197" spans="2:65" s="10" customFormat="1" ht="29.85" customHeight="1">
      <c r="B197" s="156"/>
      <c r="D197" s="167" t="s">
        <v>73</v>
      </c>
      <c r="E197" s="168" t="s">
        <v>802</v>
      </c>
      <c r="F197" s="168" t="s">
        <v>803</v>
      </c>
      <c r="I197" s="159"/>
      <c r="J197" s="169">
        <f>BK197</f>
        <v>0</v>
      </c>
      <c r="L197" s="156"/>
      <c r="M197" s="161"/>
      <c r="N197" s="162"/>
      <c r="O197" s="162"/>
      <c r="P197" s="163">
        <f>SUM(P198:P199)</f>
        <v>0</v>
      </c>
      <c r="Q197" s="162"/>
      <c r="R197" s="163">
        <f>SUM(R198:R199)</f>
        <v>0</v>
      </c>
      <c r="S197" s="162"/>
      <c r="T197" s="164">
        <f>SUM(T198:T199)</f>
        <v>0</v>
      </c>
      <c r="AR197" s="157" t="s">
        <v>83</v>
      </c>
      <c r="AT197" s="165" t="s">
        <v>73</v>
      </c>
      <c r="AU197" s="165" t="s">
        <v>24</v>
      </c>
      <c r="AY197" s="157" t="s">
        <v>180</v>
      </c>
      <c r="BK197" s="166">
        <f>SUM(BK198:BK199)</f>
        <v>0</v>
      </c>
    </row>
    <row r="198" spans="2:65" s="1" customFormat="1" ht="25.5" customHeight="1">
      <c r="B198" s="170"/>
      <c r="C198" s="171" t="s">
        <v>804</v>
      </c>
      <c r="D198" s="171" t="s">
        <v>184</v>
      </c>
      <c r="E198" s="172" t="s">
        <v>805</v>
      </c>
      <c r="F198" s="173" t="s">
        <v>806</v>
      </c>
      <c r="G198" s="174" t="s">
        <v>187</v>
      </c>
      <c r="H198" s="175">
        <v>3</v>
      </c>
      <c r="I198" s="176"/>
      <c r="J198" s="177">
        <f>ROUND(I198*H198,2)</f>
        <v>0</v>
      </c>
      <c r="K198" s="173" t="s">
        <v>188</v>
      </c>
      <c r="L198" s="37"/>
      <c r="M198" s="178" t="s">
        <v>5</v>
      </c>
      <c r="N198" s="179" t="s">
        <v>45</v>
      </c>
      <c r="O198" s="38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AR198" s="20" t="s">
        <v>189</v>
      </c>
      <c r="AT198" s="20" t="s">
        <v>184</v>
      </c>
      <c r="AU198" s="20" t="s">
        <v>83</v>
      </c>
      <c r="AY198" s="20" t="s">
        <v>180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20" t="s">
        <v>24</v>
      </c>
      <c r="BK198" s="182">
        <f>ROUND(I198*H198,2)</f>
        <v>0</v>
      </c>
      <c r="BL198" s="20" t="s">
        <v>189</v>
      </c>
      <c r="BM198" s="20" t="s">
        <v>807</v>
      </c>
    </row>
    <row r="199" spans="2:65" s="1" customFormat="1" ht="25.5" customHeight="1">
      <c r="B199" s="170"/>
      <c r="C199" s="183" t="s">
        <v>808</v>
      </c>
      <c r="D199" s="183" t="s">
        <v>192</v>
      </c>
      <c r="E199" s="184" t="s">
        <v>809</v>
      </c>
      <c r="F199" s="185" t="s">
        <v>810</v>
      </c>
      <c r="G199" s="186" t="s">
        <v>194</v>
      </c>
      <c r="H199" s="187">
        <v>3</v>
      </c>
      <c r="I199" s="188"/>
      <c r="J199" s="189">
        <f>ROUND(I199*H199,2)</f>
        <v>0</v>
      </c>
      <c r="K199" s="185" t="s">
        <v>5</v>
      </c>
      <c r="L199" s="190"/>
      <c r="M199" s="191" t="s">
        <v>5</v>
      </c>
      <c r="N199" s="192" t="s">
        <v>45</v>
      </c>
      <c r="O199" s="38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AR199" s="20" t="s">
        <v>195</v>
      </c>
      <c r="AT199" s="20" t="s">
        <v>192</v>
      </c>
      <c r="AU199" s="20" t="s">
        <v>83</v>
      </c>
      <c r="AY199" s="20" t="s">
        <v>180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20" t="s">
        <v>24</v>
      </c>
      <c r="BK199" s="182">
        <f>ROUND(I199*H199,2)</f>
        <v>0</v>
      </c>
      <c r="BL199" s="20" t="s">
        <v>189</v>
      </c>
      <c r="BM199" s="20" t="s">
        <v>811</v>
      </c>
    </row>
    <row r="200" spans="2:65" s="10" customFormat="1" ht="29.85" customHeight="1">
      <c r="B200" s="156"/>
      <c r="D200" s="167" t="s">
        <v>73</v>
      </c>
      <c r="E200" s="168" t="s">
        <v>812</v>
      </c>
      <c r="F200" s="168" t="s">
        <v>813</v>
      </c>
      <c r="I200" s="159"/>
      <c r="J200" s="169">
        <f>BK200</f>
        <v>0</v>
      </c>
      <c r="L200" s="156"/>
      <c r="M200" s="161"/>
      <c r="N200" s="162"/>
      <c r="O200" s="162"/>
      <c r="P200" s="163">
        <f>SUM(P201:P202)</f>
        <v>0</v>
      </c>
      <c r="Q200" s="162"/>
      <c r="R200" s="163">
        <f>SUM(R201:R202)</f>
        <v>0</v>
      </c>
      <c r="S200" s="162"/>
      <c r="T200" s="164">
        <f>SUM(T201:T202)</f>
        <v>0</v>
      </c>
      <c r="AR200" s="157" t="s">
        <v>83</v>
      </c>
      <c r="AT200" s="165" t="s">
        <v>73</v>
      </c>
      <c r="AU200" s="165" t="s">
        <v>24</v>
      </c>
      <c r="AY200" s="157" t="s">
        <v>180</v>
      </c>
      <c r="BK200" s="166">
        <f>SUM(BK201:BK202)</f>
        <v>0</v>
      </c>
    </row>
    <row r="201" spans="2:65" s="1" customFormat="1" ht="25.5" customHeight="1">
      <c r="B201" s="170"/>
      <c r="C201" s="171" t="s">
        <v>814</v>
      </c>
      <c r="D201" s="171" t="s">
        <v>184</v>
      </c>
      <c r="E201" s="172" t="s">
        <v>458</v>
      </c>
      <c r="F201" s="173" t="s">
        <v>459</v>
      </c>
      <c r="G201" s="174" t="s">
        <v>187</v>
      </c>
      <c r="H201" s="175">
        <v>3</v>
      </c>
      <c r="I201" s="176"/>
      <c r="J201" s="177">
        <f>ROUND(I201*H201,2)</f>
        <v>0</v>
      </c>
      <c r="K201" s="173" t="s">
        <v>188</v>
      </c>
      <c r="L201" s="37"/>
      <c r="M201" s="178" t="s">
        <v>5</v>
      </c>
      <c r="N201" s="179" t="s">
        <v>45</v>
      </c>
      <c r="O201" s="38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20" t="s">
        <v>189</v>
      </c>
      <c r="AT201" s="20" t="s">
        <v>184</v>
      </c>
      <c r="AU201" s="20" t="s">
        <v>83</v>
      </c>
      <c r="AY201" s="20" t="s">
        <v>180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20" t="s">
        <v>24</v>
      </c>
      <c r="BK201" s="182">
        <f>ROUND(I201*H201,2)</f>
        <v>0</v>
      </c>
      <c r="BL201" s="20" t="s">
        <v>189</v>
      </c>
      <c r="BM201" s="20" t="s">
        <v>815</v>
      </c>
    </row>
    <row r="202" spans="2:65" s="1" customFormat="1" ht="38.25" customHeight="1">
      <c r="B202" s="170"/>
      <c r="C202" s="183" t="s">
        <v>816</v>
      </c>
      <c r="D202" s="183" t="s">
        <v>192</v>
      </c>
      <c r="E202" s="184" t="s">
        <v>817</v>
      </c>
      <c r="F202" s="185" t="s">
        <v>818</v>
      </c>
      <c r="G202" s="186" t="s">
        <v>194</v>
      </c>
      <c r="H202" s="187">
        <v>3</v>
      </c>
      <c r="I202" s="188"/>
      <c r="J202" s="189">
        <f>ROUND(I202*H202,2)</f>
        <v>0</v>
      </c>
      <c r="K202" s="185" t="s">
        <v>5</v>
      </c>
      <c r="L202" s="190"/>
      <c r="M202" s="191" t="s">
        <v>5</v>
      </c>
      <c r="N202" s="192" t="s">
        <v>45</v>
      </c>
      <c r="O202" s="38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AR202" s="20" t="s">
        <v>195</v>
      </c>
      <c r="AT202" s="20" t="s">
        <v>192</v>
      </c>
      <c r="AU202" s="20" t="s">
        <v>83</v>
      </c>
      <c r="AY202" s="20" t="s">
        <v>180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20" t="s">
        <v>24</v>
      </c>
      <c r="BK202" s="182">
        <f>ROUND(I202*H202,2)</f>
        <v>0</v>
      </c>
      <c r="BL202" s="20" t="s">
        <v>189</v>
      </c>
      <c r="BM202" s="20" t="s">
        <v>819</v>
      </c>
    </row>
    <row r="203" spans="2:65" s="10" customFormat="1" ht="29.85" customHeight="1">
      <c r="B203" s="156"/>
      <c r="D203" s="167" t="s">
        <v>73</v>
      </c>
      <c r="E203" s="168" t="s">
        <v>455</v>
      </c>
      <c r="F203" s="168" t="s">
        <v>456</v>
      </c>
      <c r="I203" s="159"/>
      <c r="J203" s="169">
        <f>BK203</f>
        <v>0</v>
      </c>
      <c r="L203" s="156"/>
      <c r="M203" s="161"/>
      <c r="N203" s="162"/>
      <c r="O203" s="162"/>
      <c r="P203" s="163">
        <f>SUM(P204:P205)</f>
        <v>0</v>
      </c>
      <c r="Q203" s="162"/>
      <c r="R203" s="163">
        <f>SUM(R204:R205)</f>
        <v>0</v>
      </c>
      <c r="S203" s="162"/>
      <c r="T203" s="164">
        <f>SUM(T204:T205)</f>
        <v>0</v>
      </c>
      <c r="AR203" s="157" t="s">
        <v>83</v>
      </c>
      <c r="AT203" s="165" t="s">
        <v>73</v>
      </c>
      <c r="AU203" s="165" t="s">
        <v>24</v>
      </c>
      <c r="AY203" s="157" t="s">
        <v>180</v>
      </c>
      <c r="BK203" s="166">
        <f>SUM(BK204:BK205)</f>
        <v>0</v>
      </c>
    </row>
    <row r="204" spans="2:65" s="1" customFormat="1" ht="25.5" customHeight="1">
      <c r="B204" s="170"/>
      <c r="C204" s="171" t="s">
        <v>457</v>
      </c>
      <c r="D204" s="171" t="s">
        <v>184</v>
      </c>
      <c r="E204" s="172" t="s">
        <v>458</v>
      </c>
      <c r="F204" s="173" t="s">
        <v>459</v>
      </c>
      <c r="G204" s="174" t="s">
        <v>187</v>
      </c>
      <c r="H204" s="175">
        <v>2</v>
      </c>
      <c r="I204" s="176"/>
      <c r="J204" s="177">
        <f>ROUND(I204*H204,2)</f>
        <v>0</v>
      </c>
      <c r="K204" s="173" t="s">
        <v>188</v>
      </c>
      <c r="L204" s="37"/>
      <c r="M204" s="178" t="s">
        <v>5</v>
      </c>
      <c r="N204" s="179" t="s">
        <v>45</v>
      </c>
      <c r="O204" s="38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AR204" s="20" t="s">
        <v>189</v>
      </c>
      <c r="AT204" s="20" t="s">
        <v>184</v>
      </c>
      <c r="AU204" s="20" t="s">
        <v>83</v>
      </c>
      <c r="AY204" s="20" t="s">
        <v>180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20" t="s">
        <v>24</v>
      </c>
      <c r="BK204" s="182">
        <f>ROUND(I204*H204,2)</f>
        <v>0</v>
      </c>
      <c r="BL204" s="20" t="s">
        <v>189</v>
      </c>
      <c r="BM204" s="20" t="s">
        <v>460</v>
      </c>
    </row>
    <row r="205" spans="2:65" s="1" customFormat="1" ht="25.5" customHeight="1">
      <c r="B205" s="170"/>
      <c r="C205" s="183" t="s">
        <v>461</v>
      </c>
      <c r="D205" s="183" t="s">
        <v>192</v>
      </c>
      <c r="E205" s="184" t="s">
        <v>462</v>
      </c>
      <c r="F205" s="185" t="s">
        <v>463</v>
      </c>
      <c r="G205" s="186" t="s">
        <v>194</v>
      </c>
      <c r="H205" s="187">
        <v>2</v>
      </c>
      <c r="I205" s="188"/>
      <c r="J205" s="189">
        <f>ROUND(I205*H205,2)</f>
        <v>0</v>
      </c>
      <c r="K205" s="185" t="s">
        <v>5</v>
      </c>
      <c r="L205" s="190"/>
      <c r="M205" s="191" t="s">
        <v>5</v>
      </c>
      <c r="N205" s="192" t="s">
        <v>45</v>
      </c>
      <c r="O205" s="38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AR205" s="20" t="s">
        <v>195</v>
      </c>
      <c r="AT205" s="20" t="s">
        <v>192</v>
      </c>
      <c r="AU205" s="20" t="s">
        <v>83</v>
      </c>
      <c r="AY205" s="20" t="s">
        <v>180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20" t="s">
        <v>24</v>
      </c>
      <c r="BK205" s="182">
        <f>ROUND(I205*H205,2)</f>
        <v>0</v>
      </c>
      <c r="BL205" s="20" t="s">
        <v>189</v>
      </c>
      <c r="BM205" s="20" t="s">
        <v>464</v>
      </c>
    </row>
    <row r="206" spans="2:65" s="10" customFormat="1" ht="29.85" customHeight="1">
      <c r="B206" s="156"/>
      <c r="D206" s="167" t="s">
        <v>73</v>
      </c>
      <c r="E206" s="168" t="s">
        <v>820</v>
      </c>
      <c r="F206" s="168" t="s">
        <v>821</v>
      </c>
      <c r="I206" s="159"/>
      <c r="J206" s="169">
        <f>BK206</f>
        <v>0</v>
      </c>
      <c r="L206" s="156"/>
      <c r="M206" s="161"/>
      <c r="N206" s="162"/>
      <c r="O206" s="162"/>
      <c r="P206" s="163">
        <f>SUM(P207:P212)</f>
        <v>0</v>
      </c>
      <c r="Q206" s="162"/>
      <c r="R206" s="163">
        <f>SUM(R207:R212)</f>
        <v>0</v>
      </c>
      <c r="S206" s="162"/>
      <c r="T206" s="164">
        <f>SUM(T207:T212)</f>
        <v>0</v>
      </c>
      <c r="AR206" s="157" t="s">
        <v>467</v>
      </c>
      <c r="AT206" s="165" t="s">
        <v>73</v>
      </c>
      <c r="AU206" s="165" t="s">
        <v>24</v>
      </c>
      <c r="AY206" s="157" t="s">
        <v>180</v>
      </c>
      <c r="BK206" s="166">
        <f>SUM(BK207:BK212)</f>
        <v>0</v>
      </c>
    </row>
    <row r="207" spans="2:65" s="1" customFormat="1" ht="25.5" customHeight="1">
      <c r="B207" s="170"/>
      <c r="C207" s="171" t="s">
        <v>822</v>
      </c>
      <c r="D207" s="171" t="s">
        <v>184</v>
      </c>
      <c r="E207" s="172" t="s">
        <v>469</v>
      </c>
      <c r="F207" s="173" t="s">
        <v>470</v>
      </c>
      <c r="G207" s="174" t="s">
        <v>471</v>
      </c>
      <c r="H207" s="175">
        <v>12</v>
      </c>
      <c r="I207" s="176"/>
      <c r="J207" s="177">
        <f t="shared" ref="J207:J212" si="0">ROUND(I207*H207,2)</f>
        <v>0</v>
      </c>
      <c r="K207" s="173" t="s">
        <v>472</v>
      </c>
      <c r="L207" s="37"/>
      <c r="M207" s="178" t="s">
        <v>5</v>
      </c>
      <c r="N207" s="179" t="s">
        <v>45</v>
      </c>
      <c r="O207" s="38"/>
      <c r="P207" s="180">
        <f t="shared" ref="P207:P212" si="1">O207*H207</f>
        <v>0</v>
      </c>
      <c r="Q207" s="180">
        <v>0</v>
      </c>
      <c r="R207" s="180">
        <f t="shared" ref="R207:R212" si="2">Q207*H207</f>
        <v>0</v>
      </c>
      <c r="S207" s="180">
        <v>0</v>
      </c>
      <c r="T207" s="181">
        <f t="shared" ref="T207:T212" si="3">S207*H207</f>
        <v>0</v>
      </c>
      <c r="AR207" s="20" t="s">
        <v>473</v>
      </c>
      <c r="AT207" s="20" t="s">
        <v>184</v>
      </c>
      <c r="AU207" s="20" t="s">
        <v>83</v>
      </c>
      <c r="AY207" s="20" t="s">
        <v>180</v>
      </c>
      <c r="BE207" s="182">
        <f t="shared" ref="BE207:BE212" si="4">IF(N207="základní",J207,0)</f>
        <v>0</v>
      </c>
      <c r="BF207" s="182">
        <f t="shared" ref="BF207:BF212" si="5">IF(N207="snížená",J207,0)</f>
        <v>0</v>
      </c>
      <c r="BG207" s="182">
        <f t="shared" ref="BG207:BG212" si="6">IF(N207="zákl. přenesená",J207,0)</f>
        <v>0</v>
      </c>
      <c r="BH207" s="182">
        <f t="shared" ref="BH207:BH212" si="7">IF(N207="sníž. přenesená",J207,0)</f>
        <v>0</v>
      </c>
      <c r="BI207" s="182">
        <f t="shared" ref="BI207:BI212" si="8">IF(N207="nulová",J207,0)</f>
        <v>0</v>
      </c>
      <c r="BJ207" s="20" t="s">
        <v>24</v>
      </c>
      <c r="BK207" s="182">
        <f t="shared" ref="BK207:BK212" si="9">ROUND(I207*H207,2)</f>
        <v>0</v>
      </c>
      <c r="BL207" s="20" t="s">
        <v>473</v>
      </c>
      <c r="BM207" s="20" t="s">
        <v>823</v>
      </c>
    </row>
    <row r="208" spans="2:65" s="1" customFormat="1" ht="25.5" customHeight="1">
      <c r="B208" s="170"/>
      <c r="C208" s="183" t="s">
        <v>824</v>
      </c>
      <c r="D208" s="183" t="s">
        <v>192</v>
      </c>
      <c r="E208" s="184" t="s">
        <v>825</v>
      </c>
      <c r="F208" s="185" t="s">
        <v>485</v>
      </c>
      <c r="G208" s="186" t="s">
        <v>194</v>
      </c>
      <c r="H208" s="187">
        <v>1</v>
      </c>
      <c r="I208" s="188"/>
      <c r="J208" s="189">
        <f t="shared" si="0"/>
        <v>0</v>
      </c>
      <c r="K208" s="185" t="s">
        <v>5</v>
      </c>
      <c r="L208" s="190"/>
      <c r="M208" s="191" t="s">
        <v>5</v>
      </c>
      <c r="N208" s="192" t="s">
        <v>45</v>
      </c>
      <c r="O208" s="38"/>
      <c r="P208" s="180">
        <f t="shared" si="1"/>
        <v>0</v>
      </c>
      <c r="Q208" s="180">
        <v>0</v>
      </c>
      <c r="R208" s="180">
        <f t="shared" si="2"/>
        <v>0</v>
      </c>
      <c r="S208" s="180">
        <v>0</v>
      </c>
      <c r="T208" s="181">
        <f t="shared" si="3"/>
        <v>0</v>
      </c>
      <c r="AR208" s="20" t="s">
        <v>195</v>
      </c>
      <c r="AT208" s="20" t="s">
        <v>192</v>
      </c>
      <c r="AU208" s="20" t="s">
        <v>83</v>
      </c>
      <c r="AY208" s="20" t="s">
        <v>180</v>
      </c>
      <c r="BE208" s="182">
        <f t="shared" si="4"/>
        <v>0</v>
      </c>
      <c r="BF208" s="182">
        <f t="shared" si="5"/>
        <v>0</v>
      </c>
      <c r="BG208" s="182">
        <f t="shared" si="6"/>
        <v>0</v>
      </c>
      <c r="BH208" s="182">
        <f t="shared" si="7"/>
        <v>0</v>
      </c>
      <c r="BI208" s="182">
        <f t="shared" si="8"/>
        <v>0</v>
      </c>
      <c r="BJ208" s="20" t="s">
        <v>24</v>
      </c>
      <c r="BK208" s="182">
        <f t="shared" si="9"/>
        <v>0</v>
      </c>
      <c r="BL208" s="20" t="s">
        <v>189</v>
      </c>
      <c r="BM208" s="20" t="s">
        <v>826</v>
      </c>
    </row>
    <row r="209" spans="2:65" s="1" customFormat="1" ht="16.5" customHeight="1">
      <c r="B209" s="170"/>
      <c r="C209" s="183" t="s">
        <v>827</v>
      </c>
      <c r="D209" s="183" t="s">
        <v>192</v>
      </c>
      <c r="E209" s="184" t="s">
        <v>828</v>
      </c>
      <c r="F209" s="185" t="s">
        <v>489</v>
      </c>
      <c r="G209" s="186" t="s">
        <v>194</v>
      </c>
      <c r="H209" s="187">
        <v>1</v>
      </c>
      <c r="I209" s="188"/>
      <c r="J209" s="189">
        <f t="shared" si="0"/>
        <v>0</v>
      </c>
      <c r="K209" s="185" t="s">
        <v>5</v>
      </c>
      <c r="L209" s="190"/>
      <c r="M209" s="191" t="s">
        <v>5</v>
      </c>
      <c r="N209" s="192" t="s">
        <v>45</v>
      </c>
      <c r="O209" s="38"/>
      <c r="P209" s="180">
        <f t="shared" si="1"/>
        <v>0</v>
      </c>
      <c r="Q209" s="180">
        <v>0</v>
      </c>
      <c r="R209" s="180">
        <f t="shared" si="2"/>
        <v>0</v>
      </c>
      <c r="S209" s="180">
        <v>0</v>
      </c>
      <c r="T209" s="181">
        <f t="shared" si="3"/>
        <v>0</v>
      </c>
      <c r="AR209" s="20" t="s">
        <v>195</v>
      </c>
      <c r="AT209" s="20" t="s">
        <v>192</v>
      </c>
      <c r="AU209" s="20" t="s">
        <v>83</v>
      </c>
      <c r="AY209" s="20" t="s">
        <v>180</v>
      </c>
      <c r="BE209" s="182">
        <f t="shared" si="4"/>
        <v>0</v>
      </c>
      <c r="BF209" s="182">
        <f t="shared" si="5"/>
        <v>0</v>
      </c>
      <c r="BG209" s="182">
        <f t="shared" si="6"/>
        <v>0</v>
      </c>
      <c r="BH209" s="182">
        <f t="shared" si="7"/>
        <v>0</v>
      </c>
      <c r="BI209" s="182">
        <f t="shared" si="8"/>
        <v>0</v>
      </c>
      <c r="BJ209" s="20" t="s">
        <v>24</v>
      </c>
      <c r="BK209" s="182">
        <f t="shared" si="9"/>
        <v>0</v>
      </c>
      <c r="BL209" s="20" t="s">
        <v>189</v>
      </c>
      <c r="BM209" s="20" t="s">
        <v>829</v>
      </c>
    </row>
    <row r="210" spans="2:65" s="1" customFormat="1" ht="16.5" customHeight="1">
      <c r="B210" s="170"/>
      <c r="C210" s="183" t="s">
        <v>830</v>
      </c>
      <c r="D210" s="183" t="s">
        <v>192</v>
      </c>
      <c r="E210" s="184" t="s">
        <v>500</v>
      </c>
      <c r="F210" s="185" t="s">
        <v>501</v>
      </c>
      <c r="G210" s="186" t="s">
        <v>194</v>
      </c>
      <c r="H210" s="187">
        <v>3</v>
      </c>
      <c r="I210" s="188"/>
      <c r="J210" s="189">
        <f t="shared" si="0"/>
        <v>0</v>
      </c>
      <c r="K210" s="185" t="s">
        <v>5</v>
      </c>
      <c r="L210" s="190"/>
      <c r="M210" s="191" t="s">
        <v>5</v>
      </c>
      <c r="N210" s="192" t="s">
        <v>45</v>
      </c>
      <c r="O210" s="38"/>
      <c r="P210" s="180">
        <f t="shared" si="1"/>
        <v>0</v>
      </c>
      <c r="Q210" s="180">
        <v>0</v>
      </c>
      <c r="R210" s="180">
        <f t="shared" si="2"/>
        <v>0</v>
      </c>
      <c r="S210" s="180">
        <v>0</v>
      </c>
      <c r="T210" s="181">
        <f t="shared" si="3"/>
        <v>0</v>
      </c>
      <c r="AR210" s="20" t="s">
        <v>195</v>
      </c>
      <c r="AT210" s="20" t="s">
        <v>192</v>
      </c>
      <c r="AU210" s="20" t="s">
        <v>83</v>
      </c>
      <c r="AY210" s="20" t="s">
        <v>180</v>
      </c>
      <c r="BE210" s="182">
        <f t="shared" si="4"/>
        <v>0</v>
      </c>
      <c r="BF210" s="182">
        <f t="shared" si="5"/>
        <v>0</v>
      </c>
      <c r="BG210" s="182">
        <f t="shared" si="6"/>
        <v>0</v>
      </c>
      <c r="BH210" s="182">
        <f t="shared" si="7"/>
        <v>0</v>
      </c>
      <c r="BI210" s="182">
        <f t="shared" si="8"/>
        <v>0</v>
      </c>
      <c r="BJ210" s="20" t="s">
        <v>24</v>
      </c>
      <c r="BK210" s="182">
        <f t="shared" si="9"/>
        <v>0</v>
      </c>
      <c r="BL210" s="20" t="s">
        <v>189</v>
      </c>
      <c r="BM210" s="20" t="s">
        <v>831</v>
      </c>
    </row>
    <row r="211" spans="2:65" s="1" customFormat="1" ht="38.25" customHeight="1">
      <c r="B211" s="170"/>
      <c r="C211" s="183" t="s">
        <v>832</v>
      </c>
      <c r="D211" s="183" t="s">
        <v>192</v>
      </c>
      <c r="E211" s="184" t="s">
        <v>833</v>
      </c>
      <c r="F211" s="185" t="s">
        <v>834</v>
      </c>
      <c r="G211" s="186" t="s">
        <v>194</v>
      </c>
      <c r="H211" s="187">
        <v>1</v>
      </c>
      <c r="I211" s="188"/>
      <c r="J211" s="189">
        <f t="shared" si="0"/>
        <v>0</v>
      </c>
      <c r="K211" s="185" t="s">
        <v>5</v>
      </c>
      <c r="L211" s="190"/>
      <c r="M211" s="191" t="s">
        <v>5</v>
      </c>
      <c r="N211" s="192" t="s">
        <v>45</v>
      </c>
      <c r="O211" s="38"/>
      <c r="P211" s="180">
        <f t="shared" si="1"/>
        <v>0</v>
      </c>
      <c r="Q211" s="180">
        <v>0</v>
      </c>
      <c r="R211" s="180">
        <f t="shared" si="2"/>
        <v>0</v>
      </c>
      <c r="S211" s="180">
        <v>0</v>
      </c>
      <c r="T211" s="181">
        <f t="shared" si="3"/>
        <v>0</v>
      </c>
      <c r="AR211" s="20" t="s">
        <v>195</v>
      </c>
      <c r="AT211" s="20" t="s">
        <v>192</v>
      </c>
      <c r="AU211" s="20" t="s">
        <v>83</v>
      </c>
      <c r="AY211" s="20" t="s">
        <v>180</v>
      </c>
      <c r="BE211" s="182">
        <f t="shared" si="4"/>
        <v>0</v>
      </c>
      <c r="BF211" s="182">
        <f t="shared" si="5"/>
        <v>0</v>
      </c>
      <c r="BG211" s="182">
        <f t="shared" si="6"/>
        <v>0</v>
      </c>
      <c r="BH211" s="182">
        <f t="shared" si="7"/>
        <v>0</v>
      </c>
      <c r="BI211" s="182">
        <f t="shared" si="8"/>
        <v>0</v>
      </c>
      <c r="BJ211" s="20" t="s">
        <v>24</v>
      </c>
      <c r="BK211" s="182">
        <f t="shared" si="9"/>
        <v>0</v>
      </c>
      <c r="BL211" s="20" t="s">
        <v>189</v>
      </c>
      <c r="BM211" s="20" t="s">
        <v>835</v>
      </c>
    </row>
    <row r="212" spans="2:65" s="1" customFormat="1" ht="38.25" customHeight="1">
      <c r="B212" s="170"/>
      <c r="C212" s="183" t="s">
        <v>836</v>
      </c>
      <c r="D212" s="183" t="s">
        <v>192</v>
      </c>
      <c r="E212" s="184" t="s">
        <v>504</v>
      </c>
      <c r="F212" s="185" t="s">
        <v>505</v>
      </c>
      <c r="G212" s="186" t="s">
        <v>194</v>
      </c>
      <c r="H212" s="187">
        <v>8</v>
      </c>
      <c r="I212" s="188"/>
      <c r="J212" s="189">
        <f t="shared" si="0"/>
        <v>0</v>
      </c>
      <c r="K212" s="185" t="s">
        <v>5</v>
      </c>
      <c r="L212" s="190"/>
      <c r="M212" s="191" t="s">
        <v>5</v>
      </c>
      <c r="N212" s="192" t="s">
        <v>45</v>
      </c>
      <c r="O212" s="38"/>
      <c r="P212" s="180">
        <f t="shared" si="1"/>
        <v>0</v>
      </c>
      <c r="Q212" s="180">
        <v>0</v>
      </c>
      <c r="R212" s="180">
        <f t="shared" si="2"/>
        <v>0</v>
      </c>
      <c r="S212" s="180">
        <v>0</v>
      </c>
      <c r="T212" s="181">
        <f t="shared" si="3"/>
        <v>0</v>
      </c>
      <c r="AR212" s="20" t="s">
        <v>195</v>
      </c>
      <c r="AT212" s="20" t="s">
        <v>192</v>
      </c>
      <c r="AU212" s="20" t="s">
        <v>83</v>
      </c>
      <c r="AY212" s="20" t="s">
        <v>180</v>
      </c>
      <c r="BE212" s="182">
        <f t="shared" si="4"/>
        <v>0</v>
      </c>
      <c r="BF212" s="182">
        <f t="shared" si="5"/>
        <v>0</v>
      </c>
      <c r="BG212" s="182">
        <f t="shared" si="6"/>
        <v>0</v>
      </c>
      <c r="BH212" s="182">
        <f t="shared" si="7"/>
        <v>0</v>
      </c>
      <c r="BI212" s="182">
        <f t="shared" si="8"/>
        <v>0</v>
      </c>
      <c r="BJ212" s="20" t="s">
        <v>24</v>
      </c>
      <c r="BK212" s="182">
        <f t="shared" si="9"/>
        <v>0</v>
      </c>
      <c r="BL212" s="20" t="s">
        <v>189</v>
      </c>
      <c r="BM212" s="20" t="s">
        <v>837</v>
      </c>
    </row>
    <row r="213" spans="2:65" s="10" customFormat="1" ht="29.85" customHeight="1">
      <c r="B213" s="156"/>
      <c r="D213" s="167" t="s">
        <v>73</v>
      </c>
      <c r="E213" s="168" t="s">
        <v>838</v>
      </c>
      <c r="F213" s="168" t="s">
        <v>839</v>
      </c>
      <c r="I213" s="159"/>
      <c r="J213" s="169">
        <f>BK213</f>
        <v>0</v>
      </c>
      <c r="L213" s="156"/>
      <c r="M213" s="161"/>
      <c r="N213" s="162"/>
      <c r="O213" s="162"/>
      <c r="P213" s="163">
        <f>SUM(P214:P238)</f>
        <v>0</v>
      </c>
      <c r="Q213" s="162"/>
      <c r="R213" s="163">
        <f>SUM(R214:R238)</f>
        <v>0</v>
      </c>
      <c r="S213" s="162"/>
      <c r="T213" s="164">
        <f>SUM(T214:T238)</f>
        <v>0</v>
      </c>
      <c r="AR213" s="157" t="s">
        <v>467</v>
      </c>
      <c r="AT213" s="165" t="s">
        <v>73</v>
      </c>
      <c r="AU213" s="165" t="s">
        <v>24</v>
      </c>
      <c r="AY213" s="157" t="s">
        <v>180</v>
      </c>
      <c r="BK213" s="166">
        <f>SUM(BK214:BK238)</f>
        <v>0</v>
      </c>
    </row>
    <row r="214" spans="2:65" s="1" customFormat="1" ht="25.5" customHeight="1">
      <c r="B214" s="170"/>
      <c r="C214" s="171" t="s">
        <v>468</v>
      </c>
      <c r="D214" s="171" t="s">
        <v>184</v>
      </c>
      <c r="E214" s="172" t="s">
        <v>469</v>
      </c>
      <c r="F214" s="173" t="s">
        <v>470</v>
      </c>
      <c r="G214" s="174" t="s">
        <v>471</v>
      </c>
      <c r="H214" s="175">
        <v>24</v>
      </c>
      <c r="I214" s="176"/>
      <c r="J214" s="177">
        <f t="shared" ref="J214:J238" si="10">ROUND(I214*H214,2)</f>
        <v>0</v>
      </c>
      <c r="K214" s="173" t="s">
        <v>472</v>
      </c>
      <c r="L214" s="37"/>
      <c r="M214" s="178" t="s">
        <v>5</v>
      </c>
      <c r="N214" s="179" t="s">
        <v>45</v>
      </c>
      <c r="O214" s="38"/>
      <c r="P214" s="180">
        <f t="shared" ref="P214:P238" si="11">O214*H214</f>
        <v>0</v>
      </c>
      <c r="Q214" s="180">
        <v>0</v>
      </c>
      <c r="R214" s="180">
        <f t="shared" ref="R214:R238" si="12">Q214*H214</f>
        <v>0</v>
      </c>
      <c r="S214" s="180">
        <v>0</v>
      </c>
      <c r="T214" s="181">
        <f t="shared" ref="T214:T238" si="13">S214*H214</f>
        <v>0</v>
      </c>
      <c r="AR214" s="20" t="s">
        <v>473</v>
      </c>
      <c r="AT214" s="20" t="s">
        <v>184</v>
      </c>
      <c r="AU214" s="20" t="s">
        <v>83</v>
      </c>
      <c r="AY214" s="20" t="s">
        <v>180</v>
      </c>
      <c r="BE214" s="182">
        <f t="shared" ref="BE214:BE238" si="14">IF(N214="základní",J214,0)</f>
        <v>0</v>
      </c>
      <c r="BF214" s="182">
        <f t="shared" ref="BF214:BF238" si="15">IF(N214="snížená",J214,0)</f>
        <v>0</v>
      </c>
      <c r="BG214" s="182">
        <f t="shared" ref="BG214:BG238" si="16">IF(N214="zákl. přenesená",J214,0)</f>
        <v>0</v>
      </c>
      <c r="BH214" s="182">
        <f t="shared" ref="BH214:BH238" si="17">IF(N214="sníž. přenesená",J214,0)</f>
        <v>0</v>
      </c>
      <c r="BI214" s="182">
        <f t="shared" ref="BI214:BI238" si="18">IF(N214="nulová",J214,0)</f>
        <v>0</v>
      </c>
      <c r="BJ214" s="20" t="s">
        <v>24</v>
      </c>
      <c r="BK214" s="182">
        <f t="shared" ref="BK214:BK238" si="19">ROUND(I214*H214,2)</f>
        <v>0</v>
      </c>
      <c r="BL214" s="20" t="s">
        <v>473</v>
      </c>
      <c r="BM214" s="20" t="s">
        <v>474</v>
      </c>
    </row>
    <row r="215" spans="2:65" s="1" customFormat="1" ht="25.5" customHeight="1">
      <c r="B215" s="170"/>
      <c r="C215" s="171" t="s">
        <v>475</v>
      </c>
      <c r="D215" s="171" t="s">
        <v>184</v>
      </c>
      <c r="E215" s="172" t="s">
        <v>476</v>
      </c>
      <c r="F215" s="173" t="s">
        <v>477</v>
      </c>
      <c r="G215" s="174" t="s">
        <v>187</v>
      </c>
      <c r="H215" s="175">
        <v>1</v>
      </c>
      <c r="I215" s="176"/>
      <c r="J215" s="177">
        <f t="shared" si="10"/>
        <v>0</v>
      </c>
      <c r="K215" s="173" t="s">
        <v>188</v>
      </c>
      <c r="L215" s="37"/>
      <c r="M215" s="178" t="s">
        <v>5</v>
      </c>
      <c r="N215" s="179" t="s">
        <v>45</v>
      </c>
      <c r="O215" s="38"/>
      <c r="P215" s="180">
        <f t="shared" si="11"/>
        <v>0</v>
      </c>
      <c r="Q215" s="180">
        <v>0</v>
      </c>
      <c r="R215" s="180">
        <f t="shared" si="12"/>
        <v>0</v>
      </c>
      <c r="S215" s="180">
        <v>0</v>
      </c>
      <c r="T215" s="181">
        <f t="shared" si="13"/>
        <v>0</v>
      </c>
      <c r="AR215" s="20" t="s">
        <v>189</v>
      </c>
      <c r="AT215" s="20" t="s">
        <v>184</v>
      </c>
      <c r="AU215" s="20" t="s">
        <v>83</v>
      </c>
      <c r="AY215" s="20" t="s">
        <v>180</v>
      </c>
      <c r="BE215" s="182">
        <f t="shared" si="14"/>
        <v>0</v>
      </c>
      <c r="BF215" s="182">
        <f t="shared" si="15"/>
        <v>0</v>
      </c>
      <c r="BG215" s="182">
        <f t="shared" si="16"/>
        <v>0</v>
      </c>
      <c r="BH215" s="182">
        <f t="shared" si="17"/>
        <v>0</v>
      </c>
      <c r="BI215" s="182">
        <f t="shared" si="18"/>
        <v>0</v>
      </c>
      <c r="BJ215" s="20" t="s">
        <v>24</v>
      </c>
      <c r="BK215" s="182">
        <f t="shared" si="19"/>
        <v>0</v>
      </c>
      <c r="BL215" s="20" t="s">
        <v>189</v>
      </c>
      <c r="BM215" s="20" t="s">
        <v>478</v>
      </c>
    </row>
    <row r="216" spans="2:65" s="1" customFormat="1" ht="38.25" customHeight="1">
      <c r="B216" s="170"/>
      <c r="C216" s="183" t="s">
        <v>840</v>
      </c>
      <c r="D216" s="183" t="s">
        <v>192</v>
      </c>
      <c r="E216" s="184" t="s">
        <v>841</v>
      </c>
      <c r="F216" s="185" t="s">
        <v>842</v>
      </c>
      <c r="G216" s="186" t="s">
        <v>194</v>
      </c>
      <c r="H216" s="187">
        <v>1</v>
      </c>
      <c r="I216" s="188"/>
      <c r="J216" s="189">
        <f t="shared" si="10"/>
        <v>0</v>
      </c>
      <c r="K216" s="185" t="s">
        <v>5</v>
      </c>
      <c r="L216" s="190"/>
      <c r="M216" s="191" t="s">
        <v>5</v>
      </c>
      <c r="N216" s="192" t="s">
        <v>45</v>
      </c>
      <c r="O216" s="38"/>
      <c r="P216" s="180">
        <f t="shared" si="11"/>
        <v>0</v>
      </c>
      <c r="Q216" s="180">
        <v>0</v>
      </c>
      <c r="R216" s="180">
        <f t="shared" si="12"/>
        <v>0</v>
      </c>
      <c r="S216" s="180">
        <v>0</v>
      </c>
      <c r="T216" s="181">
        <f t="shared" si="13"/>
        <v>0</v>
      </c>
      <c r="AR216" s="20" t="s">
        <v>195</v>
      </c>
      <c r="AT216" s="20" t="s">
        <v>192</v>
      </c>
      <c r="AU216" s="20" t="s">
        <v>83</v>
      </c>
      <c r="AY216" s="20" t="s">
        <v>180</v>
      </c>
      <c r="BE216" s="182">
        <f t="shared" si="14"/>
        <v>0</v>
      </c>
      <c r="BF216" s="182">
        <f t="shared" si="15"/>
        <v>0</v>
      </c>
      <c r="BG216" s="182">
        <f t="shared" si="16"/>
        <v>0</v>
      </c>
      <c r="BH216" s="182">
        <f t="shared" si="17"/>
        <v>0</v>
      </c>
      <c r="BI216" s="182">
        <f t="shared" si="18"/>
        <v>0</v>
      </c>
      <c r="BJ216" s="20" t="s">
        <v>24</v>
      </c>
      <c r="BK216" s="182">
        <f t="shared" si="19"/>
        <v>0</v>
      </c>
      <c r="BL216" s="20" t="s">
        <v>189</v>
      </c>
      <c r="BM216" s="20" t="s">
        <v>843</v>
      </c>
    </row>
    <row r="217" spans="2:65" s="1" customFormat="1" ht="25.5" customHeight="1">
      <c r="B217" s="170"/>
      <c r="C217" s="183" t="s">
        <v>483</v>
      </c>
      <c r="D217" s="183" t="s">
        <v>192</v>
      </c>
      <c r="E217" s="184" t="s">
        <v>844</v>
      </c>
      <c r="F217" s="185" t="s">
        <v>485</v>
      </c>
      <c r="G217" s="186" t="s">
        <v>194</v>
      </c>
      <c r="H217" s="187">
        <v>1</v>
      </c>
      <c r="I217" s="188"/>
      <c r="J217" s="189">
        <f t="shared" si="10"/>
        <v>0</v>
      </c>
      <c r="K217" s="185" t="s">
        <v>5</v>
      </c>
      <c r="L217" s="190"/>
      <c r="M217" s="191" t="s">
        <v>5</v>
      </c>
      <c r="N217" s="192" t="s">
        <v>45</v>
      </c>
      <c r="O217" s="38"/>
      <c r="P217" s="180">
        <f t="shared" si="11"/>
        <v>0</v>
      </c>
      <c r="Q217" s="180">
        <v>0</v>
      </c>
      <c r="R217" s="180">
        <f t="shared" si="12"/>
        <v>0</v>
      </c>
      <c r="S217" s="180">
        <v>0</v>
      </c>
      <c r="T217" s="181">
        <f t="shared" si="13"/>
        <v>0</v>
      </c>
      <c r="AR217" s="20" t="s">
        <v>195</v>
      </c>
      <c r="AT217" s="20" t="s">
        <v>192</v>
      </c>
      <c r="AU217" s="20" t="s">
        <v>83</v>
      </c>
      <c r="AY217" s="20" t="s">
        <v>180</v>
      </c>
      <c r="BE217" s="182">
        <f t="shared" si="14"/>
        <v>0</v>
      </c>
      <c r="BF217" s="182">
        <f t="shared" si="15"/>
        <v>0</v>
      </c>
      <c r="BG217" s="182">
        <f t="shared" si="16"/>
        <v>0</v>
      </c>
      <c r="BH217" s="182">
        <f t="shared" si="17"/>
        <v>0</v>
      </c>
      <c r="BI217" s="182">
        <f t="shared" si="18"/>
        <v>0</v>
      </c>
      <c r="BJ217" s="20" t="s">
        <v>24</v>
      </c>
      <c r="BK217" s="182">
        <f t="shared" si="19"/>
        <v>0</v>
      </c>
      <c r="BL217" s="20" t="s">
        <v>189</v>
      </c>
      <c r="BM217" s="20" t="s">
        <v>486</v>
      </c>
    </row>
    <row r="218" spans="2:65" s="1" customFormat="1" ht="16.5" customHeight="1">
      <c r="B218" s="170"/>
      <c r="C218" s="183" t="s">
        <v>487</v>
      </c>
      <c r="D218" s="183" t="s">
        <v>192</v>
      </c>
      <c r="E218" s="184" t="s">
        <v>845</v>
      </c>
      <c r="F218" s="185" t="s">
        <v>489</v>
      </c>
      <c r="G218" s="186" t="s">
        <v>194</v>
      </c>
      <c r="H218" s="187">
        <v>1</v>
      </c>
      <c r="I218" s="188"/>
      <c r="J218" s="189">
        <f t="shared" si="10"/>
        <v>0</v>
      </c>
      <c r="K218" s="185" t="s">
        <v>5</v>
      </c>
      <c r="L218" s="190"/>
      <c r="M218" s="191" t="s">
        <v>5</v>
      </c>
      <c r="N218" s="192" t="s">
        <v>45</v>
      </c>
      <c r="O218" s="38"/>
      <c r="P218" s="180">
        <f t="shared" si="11"/>
        <v>0</v>
      </c>
      <c r="Q218" s="180">
        <v>0</v>
      </c>
      <c r="R218" s="180">
        <f t="shared" si="12"/>
        <v>0</v>
      </c>
      <c r="S218" s="180">
        <v>0</v>
      </c>
      <c r="T218" s="181">
        <f t="shared" si="13"/>
        <v>0</v>
      </c>
      <c r="AR218" s="20" t="s">
        <v>195</v>
      </c>
      <c r="AT218" s="20" t="s">
        <v>192</v>
      </c>
      <c r="AU218" s="20" t="s">
        <v>83</v>
      </c>
      <c r="AY218" s="20" t="s">
        <v>180</v>
      </c>
      <c r="BE218" s="182">
        <f t="shared" si="14"/>
        <v>0</v>
      </c>
      <c r="BF218" s="182">
        <f t="shared" si="15"/>
        <v>0</v>
      </c>
      <c r="BG218" s="182">
        <f t="shared" si="16"/>
        <v>0</v>
      </c>
      <c r="BH218" s="182">
        <f t="shared" si="17"/>
        <v>0</v>
      </c>
      <c r="BI218" s="182">
        <f t="shared" si="18"/>
        <v>0</v>
      </c>
      <c r="BJ218" s="20" t="s">
        <v>24</v>
      </c>
      <c r="BK218" s="182">
        <f t="shared" si="19"/>
        <v>0</v>
      </c>
      <c r="BL218" s="20" t="s">
        <v>189</v>
      </c>
      <c r="BM218" s="20" t="s">
        <v>490</v>
      </c>
    </row>
    <row r="219" spans="2:65" s="1" customFormat="1" ht="25.5" customHeight="1">
      <c r="B219" s="170"/>
      <c r="C219" s="183" t="s">
        <v>846</v>
      </c>
      <c r="D219" s="183" t="s">
        <v>192</v>
      </c>
      <c r="E219" s="184" t="s">
        <v>847</v>
      </c>
      <c r="F219" s="185" t="s">
        <v>848</v>
      </c>
      <c r="G219" s="186" t="s">
        <v>194</v>
      </c>
      <c r="H219" s="187">
        <v>1</v>
      </c>
      <c r="I219" s="188"/>
      <c r="J219" s="189">
        <f t="shared" si="10"/>
        <v>0</v>
      </c>
      <c r="K219" s="185" t="s">
        <v>5</v>
      </c>
      <c r="L219" s="190"/>
      <c r="M219" s="191" t="s">
        <v>5</v>
      </c>
      <c r="N219" s="192" t="s">
        <v>45</v>
      </c>
      <c r="O219" s="38"/>
      <c r="P219" s="180">
        <f t="shared" si="11"/>
        <v>0</v>
      </c>
      <c r="Q219" s="180">
        <v>0</v>
      </c>
      <c r="R219" s="180">
        <f t="shared" si="12"/>
        <v>0</v>
      </c>
      <c r="S219" s="180">
        <v>0</v>
      </c>
      <c r="T219" s="181">
        <f t="shared" si="13"/>
        <v>0</v>
      </c>
      <c r="AR219" s="20" t="s">
        <v>195</v>
      </c>
      <c r="AT219" s="20" t="s">
        <v>192</v>
      </c>
      <c r="AU219" s="20" t="s">
        <v>83</v>
      </c>
      <c r="AY219" s="20" t="s">
        <v>180</v>
      </c>
      <c r="BE219" s="182">
        <f t="shared" si="14"/>
        <v>0</v>
      </c>
      <c r="BF219" s="182">
        <f t="shared" si="15"/>
        <v>0</v>
      </c>
      <c r="BG219" s="182">
        <f t="shared" si="16"/>
        <v>0</v>
      </c>
      <c r="BH219" s="182">
        <f t="shared" si="17"/>
        <v>0</v>
      </c>
      <c r="BI219" s="182">
        <f t="shared" si="18"/>
        <v>0</v>
      </c>
      <c r="BJ219" s="20" t="s">
        <v>24</v>
      </c>
      <c r="BK219" s="182">
        <f t="shared" si="19"/>
        <v>0</v>
      </c>
      <c r="BL219" s="20" t="s">
        <v>189</v>
      </c>
      <c r="BM219" s="20" t="s">
        <v>849</v>
      </c>
    </row>
    <row r="220" spans="2:65" s="1" customFormat="1" ht="38.25" customHeight="1">
      <c r="B220" s="170"/>
      <c r="C220" s="183" t="s">
        <v>495</v>
      </c>
      <c r="D220" s="183" t="s">
        <v>192</v>
      </c>
      <c r="E220" s="184" t="s">
        <v>496</v>
      </c>
      <c r="F220" s="185" t="s">
        <v>497</v>
      </c>
      <c r="G220" s="186" t="s">
        <v>194</v>
      </c>
      <c r="H220" s="187">
        <v>1</v>
      </c>
      <c r="I220" s="188"/>
      <c r="J220" s="189">
        <f t="shared" si="10"/>
        <v>0</v>
      </c>
      <c r="K220" s="185" t="s">
        <v>5</v>
      </c>
      <c r="L220" s="190"/>
      <c r="M220" s="191" t="s">
        <v>5</v>
      </c>
      <c r="N220" s="192" t="s">
        <v>45</v>
      </c>
      <c r="O220" s="38"/>
      <c r="P220" s="180">
        <f t="shared" si="11"/>
        <v>0</v>
      </c>
      <c r="Q220" s="180">
        <v>0</v>
      </c>
      <c r="R220" s="180">
        <f t="shared" si="12"/>
        <v>0</v>
      </c>
      <c r="S220" s="180">
        <v>0</v>
      </c>
      <c r="T220" s="181">
        <f t="shared" si="13"/>
        <v>0</v>
      </c>
      <c r="AR220" s="20" t="s">
        <v>195</v>
      </c>
      <c r="AT220" s="20" t="s">
        <v>192</v>
      </c>
      <c r="AU220" s="20" t="s">
        <v>83</v>
      </c>
      <c r="AY220" s="20" t="s">
        <v>180</v>
      </c>
      <c r="BE220" s="182">
        <f t="shared" si="14"/>
        <v>0</v>
      </c>
      <c r="BF220" s="182">
        <f t="shared" si="15"/>
        <v>0</v>
      </c>
      <c r="BG220" s="182">
        <f t="shared" si="16"/>
        <v>0</v>
      </c>
      <c r="BH220" s="182">
        <f t="shared" si="17"/>
        <v>0</v>
      </c>
      <c r="BI220" s="182">
        <f t="shared" si="18"/>
        <v>0</v>
      </c>
      <c r="BJ220" s="20" t="s">
        <v>24</v>
      </c>
      <c r="BK220" s="182">
        <f t="shared" si="19"/>
        <v>0</v>
      </c>
      <c r="BL220" s="20" t="s">
        <v>189</v>
      </c>
      <c r="BM220" s="20" t="s">
        <v>498</v>
      </c>
    </row>
    <row r="221" spans="2:65" s="1" customFormat="1" ht="16.5" customHeight="1">
      <c r="B221" s="170"/>
      <c r="C221" s="183" t="s">
        <v>850</v>
      </c>
      <c r="D221" s="183" t="s">
        <v>192</v>
      </c>
      <c r="E221" s="184" t="s">
        <v>851</v>
      </c>
      <c r="F221" s="185" t="s">
        <v>852</v>
      </c>
      <c r="G221" s="186" t="s">
        <v>194</v>
      </c>
      <c r="H221" s="187">
        <v>1</v>
      </c>
      <c r="I221" s="188"/>
      <c r="J221" s="189">
        <f t="shared" si="10"/>
        <v>0</v>
      </c>
      <c r="K221" s="185" t="s">
        <v>5</v>
      </c>
      <c r="L221" s="190"/>
      <c r="M221" s="191" t="s">
        <v>5</v>
      </c>
      <c r="N221" s="192" t="s">
        <v>45</v>
      </c>
      <c r="O221" s="38"/>
      <c r="P221" s="180">
        <f t="shared" si="11"/>
        <v>0</v>
      </c>
      <c r="Q221" s="180">
        <v>0</v>
      </c>
      <c r="R221" s="180">
        <f t="shared" si="12"/>
        <v>0</v>
      </c>
      <c r="S221" s="180">
        <v>0</v>
      </c>
      <c r="T221" s="181">
        <f t="shared" si="13"/>
        <v>0</v>
      </c>
      <c r="AR221" s="20" t="s">
        <v>195</v>
      </c>
      <c r="AT221" s="20" t="s">
        <v>192</v>
      </c>
      <c r="AU221" s="20" t="s">
        <v>83</v>
      </c>
      <c r="AY221" s="20" t="s">
        <v>180</v>
      </c>
      <c r="BE221" s="182">
        <f t="shared" si="14"/>
        <v>0</v>
      </c>
      <c r="BF221" s="182">
        <f t="shared" si="15"/>
        <v>0</v>
      </c>
      <c r="BG221" s="182">
        <f t="shared" si="16"/>
        <v>0</v>
      </c>
      <c r="BH221" s="182">
        <f t="shared" si="17"/>
        <v>0</v>
      </c>
      <c r="BI221" s="182">
        <f t="shared" si="18"/>
        <v>0</v>
      </c>
      <c r="BJ221" s="20" t="s">
        <v>24</v>
      </c>
      <c r="BK221" s="182">
        <f t="shared" si="19"/>
        <v>0</v>
      </c>
      <c r="BL221" s="20" t="s">
        <v>189</v>
      </c>
      <c r="BM221" s="20" t="s">
        <v>853</v>
      </c>
    </row>
    <row r="222" spans="2:65" s="1" customFormat="1" ht="16.5" customHeight="1">
      <c r="B222" s="170"/>
      <c r="C222" s="183" t="s">
        <v>499</v>
      </c>
      <c r="D222" s="183" t="s">
        <v>192</v>
      </c>
      <c r="E222" s="184" t="s">
        <v>500</v>
      </c>
      <c r="F222" s="185" t="s">
        <v>501</v>
      </c>
      <c r="G222" s="186" t="s">
        <v>194</v>
      </c>
      <c r="H222" s="187">
        <v>3</v>
      </c>
      <c r="I222" s="188"/>
      <c r="J222" s="189">
        <f t="shared" si="10"/>
        <v>0</v>
      </c>
      <c r="K222" s="185" t="s">
        <v>5</v>
      </c>
      <c r="L222" s="190"/>
      <c r="M222" s="191" t="s">
        <v>5</v>
      </c>
      <c r="N222" s="192" t="s">
        <v>45</v>
      </c>
      <c r="O222" s="38"/>
      <c r="P222" s="180">
        <f t="shared" si="11"/>
        <v>0</v>
      </c>
      <c r="Q222" s="180">
        <v>0</v>
      </c>
      <c r="R222" s="180">
        <f t="shared" si="12"/>
        <v>0</v>
      </c>
      <c r="S222" s="180">
        <v>0</v>
      </c>
      <c r="T222" s="181">
        <f t="shared" si="13"/>
        <v>0</v>
      </c>
      <c r="AR222" s="20" t="s">
        <v>195</v>
      </c>
      <c r="AT222" s="20" t="s">
        <v>192</v>
      </c>
      <c r="AU222" s="20" t="s">
        <v>83</v>
      </c>
      <c r="AY222" s="20" t="s">
        <v>180</v>
      </c>
      <c r="BE222" s="182">
        <f t="shared" si="14"/>
        <v>0</v>
      </c>
      <c r="BF222" s="182">
        <f t="shared" si="15"/>
        <v>0</v>
      </c>
      <c r="BG222" s="182">
        <f t="shared" si="16"/>
        <v>0</v>
      </c>
      <c r="BH222" s="182">
        <f t="shared" si="17"/>
        <v>0</v>
      </c>
      <c r="BI222" s="182">
        <f t="shared" si="18"/>
        <v>0</v>
      </c>
      <c r="BJ222" s="20" t="s">
        <v>24</v>
      </c>
      <c r="BK222" s="182">
        <f t="shared" si="19"/>
        <v>0</v>
      </c>
      <c r="BL222" s="20" t="s">
        <v>189</v>
      </c>
      <c r="BM222" s="20" t="s">
        <v>502</v>
      </c>
    </row>
    <row r="223" spans="2:65" s="1" customFormat="1" ht="16.5" customHeight="1">
      <c r="B223" s="170"/>
      <c r="C223" s="183" t="s">
        <v>854</v>
      </c>
      <c r="D223" s="183" t="s">
        <v>192</v>
      </c>
      <c r="E223" s="184" t="s">
        <v>855</v>
      </c>
      <c r="F223" s="185" t="s">
        <v>856</v>
      </c>
      <c r="G223" s="186" t="s">
        <v>194</v>
      </c>
      <c r="H223" s="187">
        <v>1</v>
      </c>
      <c r="I223" s="188"/>
      <c r="J223" s="189">
        <f t="shared" si="10"/>
        <v>0</v>
      </c>
      <c r="K223" s="185" t="s">
        <v>5</v>
      </c>
      <c r="L223" s="190"/>
      <c r="M223" s="191" t="s">
        <v>5</v>
      </c>
      <c r="N223" s="192" t="s">
        <v>45</v>
      </c>
      <c r="O223" s="38"/>
      <c r="P223" s="180">
        <f t="shared" si="11"/>
        <v>0</v>
      </c>
      <c r="Q223" s="180">
        <v>0</v>
      </c>
      <c r="R223" s="180">
        <f t="shared" si="12"/>
        <v>0</v>
      </c>
      <c r="S223" s="180">
        <v>0</v>
      </c>
      <c r="T223" s="181">
        <f t="shared" si="13"/>
        <v>0</v>
      </c>
      <c r="AR223" s="20" t="s">
        <v>195</v>
      </c>
      <c r="AT223" s="20" t="s">
        <v>192</v>
      </c>
      <c r="AU223" s="20" t="s">
        <v>83</v>
      </c>
      <c r="AY223" s="20" t="s">
        <v>180</v>
      </c>
      <c r="BE223" s="182">
        <f t="shared" si="14"/>
        <v>0</v>
      </c>
      <c r="BF223" s="182">
        <f t="shared" si="15"/>
        <v>0</v>
      </c>
      <c r="BG223" s="182">
        <f t="shared" si="16"/>
        <v>0</v>
      </c>
      <c r="BH223" s="182">
        <f t="shared" si="17"/>
        <v>0</v>
      </c>
      <c r="BI223" s="182">
        <f t="shared" si="18"/>
        <v>0</v>
      </c>
      <c r="BJ223" s="20" t="s">
        <v>24</v>
      </c>
      <c r="BK223" s="182">
        <f t="shared" si="19"/>
        <v>0</v>
      </c>
      <c r="BL223" s="20" t="s">
        <v>189</v>
      </c>
      <c r="BM223" s="20" t="s">
        <v>857</v>
      </c>
    </row>
    <row r="224" spans="2:65" s="1" customFormat="1" ht="16.5" customHeight="1">
      <c r="B224" s="170"/>
      <c r="C224" s="183" t="s">
        <v>858</v>
      </c>
      <c r="D224" s="183" t="s">
        <v>192</v>
      </c>
      <c r="E224" s="184" t="s">
        <v>859</v>
      </c>
      <c r="F224" s="185" t="s">
        <v>860</v>
      </c>
      <c r="G224" s="186" t="s">
        <v>194</v>
      </c>
      <c r="H224" s="187">
        <v>2</v>
      </c>
      <c r="I224" s="188"/>
      <c r="J224" s="189">
        <f t="shared" si="10"/>
        <v>0</v>
      </c>
      <c r="K224" s="185" t="s">
        <v>5</v>
      </c>
      <c r="L224" s="190"/>
      <c r="M224" s="191" t="s">
        <v>5</v>
      </c>
      <c r="N224" s="192" t="s">
        <v>45</v>
      </c>
      <c r="O224" s="38"/>
      <c r="P224" s="180">
        <f t="shared" si="11"/>
        <v>0</v>
      </c>
      <c r="Q224" s="180">
        <v>0</v>
      </c>
      <c r="R224" s="180">
        <f t="shared" si="12"/>
        <v>0</v>
      </c>
      <c r="S224" s="180">
        <v>0</v>
      </c>
      <c r="T224" s="181">
        <f t="shared" si="13"/>
        <v>0</v>
      </c>
      <c r="AR224" s="20" t="s">
        <v>195</v>
      </c>
      <c r="AT224" s="20" t="s">
        <v>192</v>
      </c>
      <c r="AU224" s="20" t="s">
        <v>83</v>
      </c>
      <c r="AY224" s="20" t="s">
        <v>180</v>
      </c>
      <c r="BE224" s="182">
        <f t="shared" si="14"/>
        <v>0</v>
      </c>
      <c r="BF224" s="182">
        <f t="shared" si="15"/>
        <v>0</v>
      </c>
      <c r="BG224" s="182">
        <f t="shared" si="16"/>
        <v>0</v>
      </c>
      <c r="BH224" s="182">
        <f t="shared" si="17"/>
        <v>0</v>
      </c>
      <c r="BI224" s="182">
        <f t="shared" si="18"/>
        <v>0</v>
      </c>
      <c r="BJ224" s="20" t="s">
        <v>24</v>
      </c>
      <c r="BK224" s="182">
        <f t="shared" si="19"/>
        <v>0</v>
      </c>
      <c r="BL224" s="20" t="s">
        <v>189</v>
      </c>
      <c r="BM224" s="20" t="s">
        <v>861</v>
      </c>
    </row>
    <row r="225" spans="2:65" s="1" customFormat="1" ht="16.5" customHeight="1">
      <c r="B225" s="170"/>
      <c r="C225" s="183" t="s">
        <v>862</v>
      </c>
      <c r="D225" s="183" t="s">
        <v>192</v>
      </c>
      <c r="E225" s="184" t="s">
        <v>863</v>
      </c>
      <c r="F225" s="185" t="s">
        <v>864</v>
      </c>
      <c r="G225" s="186" t="s">
        <v>194</v>
      </c>
      <c r="H225" s="187">
        <v>3</v>
      </c>
      <c r="I225" s="188"/>
      <c r="J225" s="189">
        <f t="shared" si="10"/>
        <v>0</v>
      </c>
      <c r="K225" s="185" t="s">
        <v>5</v>
      </c>
      <c r="L225" s="190"/>
      <c r="M225" s="191" t="s">
        <v>5</v>
      </c>
      <c r="N225" s="192" t="s">
        <v>45</v>
      </c>
      <c r="O225" s="38"/>
      <c r="P225" s="180">
        <f t="shared" si="11"/>
        <v>0</v>
      </c>
      <c r="Q225" s="180">
        <v>0</v>
      </c>
      <c r="R225" s="180">
        <f t="shared" si="12"/>
        <v>0</v>
      </c>
      <c r="S225" s="180">
        <v>0</v>
      </c>
      <c r="T225" s="181">
        <f t="shared" si="13"/>
        <v>0</v>
      </c>
      <c r="AR225" s="20" t="s">
        <v>195</v>
      </c>
      <c r="AT225" s="20" t="s">
        <v>192</v>
      </c>
      <c r="AU225" s="20" t="s">
        <v>83</v>
      </c>
      <c r="AY225" s="20" t="s">
        <v>180</v>
      </c>
      <c r="BE225" s="182">
        <f t="shared" si="14"/>
        <v>0</v>
      </c>
      <c r="BF225" s="182">
        <f t="shared" si="15"/>
        <v>0</v>
      </c>
      <c r="BG225" s="182">
        <f t="shared" si="16"/>
        <v>0</v>
      </c>
      <c r="BH225" s="182">
        <f t="shared" si="17"/>
        <v>0</v>
      </c>
      <c r="BI225" s="182">
        <f t="shared" si="18"/>
        <v>0</v>
      </c>
      <c r="BJ225" s="20" t="s">
        <v>24</v>
      </c>
      <c r="BK225" s="182">
        <f t="shared" si="19"/>
        <v>0</v>
      </c>
      <c r="BL225" s="20" t="s">
        <v>189</v>
      </c>
      <c r="BM225" s="20" t="s">
        <v>865</v>
      </c>
    </row>
    <row r="226" spans="2:65" s="1" customFormat="1" ht="38.25" customHeight="1">
      <c r="B226" s="170"/>
      <c r="C226" s="183" t="s">
        <v>866</v>
      </c>
      <c r="D226" s="183" t="s">
        <v>192</v>
      </c>
      <c r="E226" s="184" t="s">
        <v>867</v>
      </c>
      <c r="F226" s="185" t="s">
        <v>868</v>
      </c>
      <c r="G226" s="186" t="s">
        <v>194</v>
      </c>
      <c r="H226" s="187">
        <v>2</v>
      </c>
      <c r="I226" s="188"/>
      <c r="J226" s="189">
        <f t="shared" si="10"/>
        <v>0</v>
      </c>
      <c r="K226" s="185" t="s">
        <v>5</v>
      </c>
      <c r="L226" s="190"/>
      <c r="M226" s="191" t="s">
        <v>5</v>
      </c>
      <c r="N226" s="192" t="s">
        <v>45</v>
      </c>
      <c r="O226" s="38"/>
      <c r="P226" s="180">
        <f t="shared" si="11"/>
        <v>0</v>
      </c>
      <c r="Q226" s="180">
        <v>0</v>
      </c>
      <c r="R226" s="180">
        <f t="shared" si="12"/>
        <v>0</v>
      </c>
      <c r="S226" s="180">
        <v>0</v>
      </c>
      <c r="T226" s="181">
        <f t="shared" si="13"/>
        <v>0</v>
      </c>
      <c r="AR226" s="20" t="s">
        <v>195</v>
      </c>
      <c r="AT226" s="20" t="s">
        <v>192</v>
      </c>
      <c r="AU226" s="20" t="s">
        <v>83</v>
      </c>
      <c r="AY226" s="20" t="s">
        <v>180</v>
      </c>
      <c r="BE226" s="182">
        <f t="shared" si="14"/>
        <v>0</v>
      </c>
      <c r="BF226" s="182">
        <f t="shared" si="15"/>
        <v>0</v>
      </c>
      <c r="BG226" s="182">
        <f t="shared" si="16"/>
        <v>0</v>
      </c>
      <c r="BH226" s="182">
        <f t="shared" si="17"/>
        <v>0</v>
      </c>
      <c r="BI226" s="182">
        <f t="shared" si="18"/>
        <v>0</v>
      </c>
      <c r="BJ226" s="20" t="s">
        <v>24</v>
      </c>
      <c r="BK226" s="182">
        <f t="shared" si="19"/>
        <v>0</v>
      </c>
      <c r="BL226" s="20" t="s">
        <v>189</v>
      </c>
      <c r="BM226" s="20" t="s">
        <v>869</v>
      </c>
    </row>
    <row r="227" spans="2:65" s="1" customFormat="1" ht="38.25" customHeight="1">
      <c r="B227" s="170"/>
      <c r="C227" s="183" t="s">
        <v>870</v>
      </c>
      <c r="D227" s="183" t="s">
        <v>192</v>
      </c>
      <c r="E227" s="184" t="s">
        <v>833</v>
      </c>
      <c r="F227" s="185" t="s">
        <v>834</v>
      </c>
      <c r="G227" s="186" t="s">
        <v>194</v>
      </c>
      <c r="H227" s="187">
        <v>2</v>
      </c>
      <c r="I227" s="188"/>
      <c r="J227" s="189">
        <f t="shared" si="10"/>
        <v>0</v>
      </c>
      <c r="K227" s="185" t="s">
        <v>5</v>
      </c>
      <c r="L227" s="190"/>
      <c r="M227" s="191" t="s">
        <v>5</v>
      </c>
      <c r="N227" s="192" t="s">
        <v>45</v>
      </c>
      <c r="O227" s="38"/>
      <c r="P227" s="180">
        <f t="shared" si="11"/>
        <v>0</v>
      </c>
      <c r="Q227" s="180">
        <v>0</v>
      </c>
      <c r="R227" s="180">
        <f t="shared" si="12"/>
        <v>0</v>
      </c>
      <c r="S227" s="180">
        <v>0</v>
      </c>
      <c r="T227" s="181">
        <f t="shared" si="13"/>
        <v>0</v>
      </c>
      <c r="AR227" s="20" t="s">
        <v>195</v>
      </c>
      <c r="AT227" s="20" t="s">
        <v>192</v>
      </c>
      <c r="AU227" s="20" t="s">
        <v>83</v>
      </c>
      <c r="AY227" s="20" t="s">
        <v>180</v>
      </c>
      <c r="BE227" s="182">
        <f t="shared" si="14"/>
        <v>0</v>
      </c>
      <c r="BF227" s="182">
        <f t="shared" si="15"/>
        <v>0</v>
      </c>
      <c r="BG227" s="182">
        <f t="shared" si="16"/>
        <v>0</v>
      </c>
      <c r="BH227" s="182">
        <f t="shared" si="17"/>
        <v>0</v>
      </c>
      <c r="BI227" s="182">
        <f t="shared" si="18"/>
        <v>0</v>
      </c>
      <c r="BJ227" s="20" t="s">
        <v>24</v>
      </c>
      <c r="BK227" s="182">
        <f t="shared" si="19"/>
        <v>0</v>
      </c>
      <c r="BL227" s="20" t="s">
        <v>189</v>
      </c>
      <c r="BM227" s="20" t="s">
        <v>871</v>
      </c>
    </row>
    <row r="228" spans="2:65" s="1" customFormat="1" ht="38.25" customHeight="1">
      <c r="B228" s="170"/>
      <c r="C228" s="183" t="s">
        <v>503</v>
      </c>
      <c r="D228" s="183" t="s">
        <v>192</v>
      </c>
      <c r="E228" s="184" t="s">
        <v>504</v>
      </c>
      <c r="F228" s="185" t="s">
        <v>505</v>
      </c>
      <c r="G228" s="186" t="s">
        <v>194</v>
      </c>
      <c r="H228" s="187">
        <v>3</v>
      </c>
      <c r="I228" s="188"/>
      <c r="J228" s="189">
        <f t="shared" si="10"/>
        <v>0</v>
      </c>
      <c r="K228" s="185" t="s">
        <v>5</v>
      </c>
      <c r="L228" s="190"/>
      <c r="M228" s="191" t="s">
        <v>5</v>
      </c>
      <c r="N228" s="192" t="s">
        <v>45</v>
      </c>
      <c r="O228" s="38"/>
      <c r="P228" s="180">
        <f t="shared" si="11"/>
        <v>0</v>
      </c>
      <c r="Q228" s="180">
        <v>0</v>
      </c>
      <c r="R228" s="180">
        <f t="shared" si="12"/>
        <v>0</v>
      </c>
      <c r="S228" s="180">
        <v>0</v>
      </c>
      <c r="T228" s="181">
        <f t="shared" si="13"/>
        <v>0</v>
      </c>
      <c r="AR228" s="20" t="s">
        <v>195</v>
      </c>
      <c r="AT228" s="20" t="s">
        <v>192</v>
      </c>
      <c r="AU228" s="20" t="s">
        <v>83</v>
      </c>
      <c r="AY228" s="20" t="s">
        <v>180</v>
      </c>
      <c r="BE228" s="182">
        <f t="shared" si="14"/>
        <v>0</v>
      </c>
      <c r="BF228" s="182">
        <f t="shared" si="15"/>
        <v>0</v>
      </c>
      <c r="BG228" s="182">
        <f t="shared" si="16"/>
        <v>0</v>
      </c>
      <c r="BH228" s="182">
        <f t="shared" si="17"/>
        <v>0</v>
      </c>
      <c r="BI228" s="182">
        <f t="shared" si="18"/>
        <v>0</v>
      </c>
      <c r="BJ228" s="20" t="s">
        <v>24</v>
      </c>
      <c r="BK228" s="182">
        <f t="shared" si="19"/>
        <v>0</v>
      </c>
      <c r="BL228" s="20" t="s">
        <v>189</v>
      </c>
      <c r="BM228" s="20" t="s">
        <v>506</v>
      </c>
    </row>
    <row r="229" spans="2:65" s="1" customFormat="1" ht="25.5" customHeight="1">
      <c r="B229" s="170"/>
      <c r="C229" s="183" t="s">
        <v>872</v>
      </c>
      <c r="D229" s="183" t="s">
        <v>192</v>
      </c>
      <c r="E229" s="184" t="s">
        <v>873</v>
      </c>
      <c r="F229" s="185" t="s">
        <v>874</v>
      </c>
      <c r="G229" s="186" t="s">
        <v>194</v>
      </c>
      <c r="H229" s="187">
        <v>1</v>
      </c>
      <c r="I229" s="188"/>
      <c r="J229" s="189">
        <f t="shared" si="10"/>
        <v>0</v>
      </c>
      <c r="K229" s="185" t="s">
        <v>5</v>
      </c>
      <c r="L229" s="190"/>
      <c r="M229" s="191" t="s">
        <v>5</v>
      </c>
      <c r="N229" s="192" t="s">
        <v>45</v>
      </c>
      <c r="O229" s="38"/>
      <c r="P229" s="180">
        <f t="shared" si="11"/>
        <v>0</v>
      </c>
      <c r="Q229" s="180">
        <v>0</v>
      </c>
      <c r="R229" s="180">
        <f t="shared" si="12"/>
        <v>0</v>
      </c>
      <c r="S229" s="180">
        <v>0</v>
      </c>
      <c r="T229" s="181">
        <f t="shared" si="13"/>
        <v>0</v>
      </c>
      <c r="AR229" s="20" t="s">
        <v>195</v>
      </c>
      <c r="AT229" s="20" t="s">
        <v>192</v>
      </c>
      <c r="AU229" s="20" t="s">
        <v>83</v>
      </c>
      <c r="AY229" s="20" t="s">
        <v>180</v>
      </c>
      <c r="BE229" s="182">
        <f t="shared" si="14"/>
        <v>0</v>
      </c>
      <c r="BF229" s="182">
        <f t="shared" si="15"/>
        <v>0</v>
      </c>
      <c r="BG229" s="182">
        <f t="shared" si="16"/>
        <v>0</v>
      </c>
      <c r="BH229" s="182">
        <f t="shared" si="17"/>
        <v>0</v>
      </c>
      <c r="BI229" s="182">
        <f t="shared" si="18"/>
        <v>0</v>
      </c>
      <c r="BJ229" s="20" t="s">
        <v>24</v>
      </c>
      <c r="BK229" s="182">
        <f t="shared" si="19"/>
        <v>0</v>
      </c>
      <c r="BL229" s="20" t="s">
        <v>189</v>
      </c>
      <c r="BM229" s="20" t="s">
        <v>875</v>
      </c>
    </row>
    <row r="230" spans="2:65" s="1" customFormat="1" ht="38.25" customHeight="1">
      <c r="B230" s="170"/>
      <c r="C230" s="183" t="s">
        <v>876</v>
      </c>
      <c r="D230" s="183" t="s">
        <v>192</v>
      </c>
      <c r="E230" s="184" t="s">
        <v>877</v>
      </c>
      <c r="F230" s="185" t="s">
        <v>878</v>
      </c>
      <c r="G230" s="186" t="s">
        <v>194</v>
      </c>
      <c r="H230" s="187">
        <v>1</v>
      </c>
      <c r="I230" s="188"/>
      <c r="J230" s="189">
        <f t="shared" si="10"/>
        <v>0</v>
      </c>
      <c r="K230" s="185" t="s">
        <v>5</v>
      </c>
      <c r="L230" s="190"/>
      <c r="M230" s="191" t="s">
        <v>5</v>
      </c>
      <c r="N230" s="192" t="s">
        <v>45</v>
      </c>
      <c r="O230" s="38"/>
      <c r="P230" s="180">
        <f t="shared" si="11"/>
        <v>0</v>
      </c>
      <c r="Q230" s="180">
        <v>0</v>
      </c>
      <c r="R230" s="180">
        <f t="shared" si="12"/>
        <v>0</v>
      </c>
      <c r="S230" s="180">
        <v>0</v>
      </c>
      <c r="T230" s="181">
        <f t="shared" si="13"/>
        <v>0</v>
      </c>
      <c r="AR230" s="20" t="s">
        <v>195</v>
      </c>
      <c r="AT230" s="20" t="s">
        <v>192</v>
      </c>
      <c r="AU230" s="20" t="s">
        <v>83</v>
      </c>
      <c r="AY230" s="20" t="s">
        <v>180</v>
      </c>
      <c r="BE230" s="182">
        <f t="shared" si="14"/>
        <v>0</v>
      </c>
      <c r="BF230" s="182">
        <f t="shared" si="15"/>
        <v>0</v>
      </c>
      <c r="BG230" s="182">
        <f t="shared" si="16"/>
        <v>0</v>
      </c>
      <c r="BH230" s="182">
        <f t="shared" si="17"/>
        <v>0</v>
      </c>
      <c r="BI230" s="182">
        <f t="shared" si="18"/>
        <v>0</v>
      </c>
      <c r="BJ230" s="20" t="s">
        <v>24</v>
      </c>
      <c r="BK230" s="182">
        <f t="shared" si="19"/>
        <v>0</v>
      </c>
      <c r="BL230" s="20" t="s">
        <v>189</v>
      </c>
      <c r="BM230" s="20" t="s">
        <v>879</v>
      </c>
    </row>
    <row r="231" spans="2:65" s="1" customFormat="1" ht="16.5" customHeight="1">
      <c r="B231" s="170"/>
      <c r="C231" s="183" t="s">
        <v>880</v>
      </c>
      <c r="D231" s="183" t="s">
        <v>192</v>
      </c>
      <c r="E231" s="184" t="s">
        <v>881</v>
      </c>
      <c r="F231" s="185" t="s">
        <v>882</v>
      </c>
      <c r="G231" s="186" t="s">
        <v>194</v>
      </c>
      <c r="H231" s="187">
        <v>1</v>
      </c>
      <c r="I231" s="188"/>
      <c r="J231" s="189">
        <f t="shared" si="10"/>
        <v>0</v>
      </c>
      <c r="K231" s="185" t="s">
        <v>5</v>
      </c>
      <c r="L231" s="190"/>
      <c r="M231" s="191" t="s">
        <v>5</v>
      </c>
      <c r="N231" s="192" t="s">
        <v>45</v>
      </c>
      <c r="O231" s="38"/>
      <c r="P231" s="180">
        <f t="shared" si="11"/>
        <v>0</v>
      </c>
      <c r="Q231" s="180">
        <v>0</v>
      </c>
      <c r="R231" s="180">
        <f t="shared" si="12"/>
        <v>0</v>
      </c>
      <c r="S231" s="180">
        <v>0</v>
      </c>
      <c r="T231" s="181">
        <f t="shared" si="13"/>
        <v>0</v>
      </c>
      <c r="AR231" s="20" t="s">
        <v>195</v>
      </c>
      <c r="AT231" s="20" t="s">
        <v>192</v>
      </c>
      <c r="AU231" s="20" t="s">
        <v>83</v>
      </c>
      <c r="AY231" s="20" t="s">
        <v>180</v>
      </c>
      <c r="BE231" s="182">
        <f t="shared" si="14"/>
        <v>0</v>
      </c>
      <c r="BF231" s="182">
        <f t="shared" si="15"/>
        <v>0</v>
      </c>
      <c r="BG231" s="182">
        <f t="shared" si="16"/>
        <v>0</v>
      </c>
      <c r="BH231" s="182">
        <f t="shared" si="17"/>
        <v>0</v>
      </c>
      <c r="BI231" s="182">
        <f t="shared" si="18"/>
        <v>0</v>
      </c>
      <c r="BJ231" s="20" t="s">
        <v>24</v>
      </c>
      <c r="BK231" s="182">
        <f t="shared" si="19"/>
        <v>0</v>
      </c>
      <c r="BL231" s="20" t="s">
        <v>189</v>
      </c>
      <c r="BM231" s="20" t="s">
        <v>883</v>
      </c>
    </row>
    <row r="232" spans="2:65" s="1" customFormat="1" ht="25.5" customHeight="1">
      <c r="B232" s="170"/>
      <c r="C232" s="183" t="s">
        <v>884</v>
      </c>
      <c r="D232" s="183" t="s">
        <v>192</v>
      </c>
      <c r="E232" s="184" t="s">
        <v>885</v>
      </c>
      <c r="F232" s="185" t="s">
        <v>886</v>
      </c>
      <c r="G232" s="186" t="s">
        <v>194</v>
      </c>
      <c r="H232" s="187">
        <v>4</v>
      </c>
      <c r="I232" s="188"/>
      <c r="J232" s="189">
        <f t="shared" si="10"/>
        <v>0</v>
      </c>
      <c r="K232" s="185" t="s">
        <v>5</v>
      </c>
      <c r="L232" s="190"/>
      <c r="M232" s="191" t="s">
        <v>5</v>
      </c>
      <c r="N232" s="192" t="s">
        <v>45</v>
      </c>
      <c r="O232" s="38"/>
      <c r="P232" s="180">
        <f t="shared" si="11"/>
        <v>0</v>
      </c>
      <c r="Q232" s="180">
        <v>0</v>
      </c>
      <c r="R232" s="180">
        <f t="shared" si="12"/>
        <v>0</v>
      </c>
      <c r="S232" s="180">
        <v>0</v>
      </c>
      <c r="T232" s="181">
        <f t="shared" si="13"/>
        <v>0</v>
      </c>
      <c r="AR232" s="20" t="s">
        <v>195</v>
      </c>
      <c r="AT232" s="20" t="s">
        <v>192</v>
      </c>
      <c r="AU232" s="20" t="s">
        <v>83</v>
      </c>
      <c r="AY232" s="20" t="s">
        <v>180</v>
      </c>
      <c r="BE232" s="182">
        <f t="shared" si="14"/>
        <v>0</v>
      </c>
      <c r="BF232" s="182">
        <f t="shared" si="15"/>
        <v>0</v>
      </c>
      <c r="BG232" s="182">
        <f t="shared" si="16"/>
        <v>0</v>
      </c>
      <c r="BH232" s="182">
        <f t="shared" si="17"/>
        <v>0</v>
      </c>
      <c r="BI232" s="182">
        <f t="shared" si="18"/>
        <v>0</v>
      </c>
      <c r="BJ232" s="20" t="s">
        <v>24</v>
      </c>
      <c r="BK232" s="182">
        <f t="shared" si="19"/>
        <v>0</v>
      </c>
      <c r="BL232" s="20" t="s">
        <v>189</v>
      </c>
      <c r="BM232" s="20" t="s">
        <v>887</v>
      </c>
    </row>
    <row r="233" spans="2:65" s="1" customFormat="1" ht="25.5" customHeight="1">
      <c r="B233" s="170"/>
      <c r="C233" s="183" t="s">
        <v>888</v>
      </c>
      <c r="D233" s="183" t="s">
        <v>192</v>
      </c>
      <c r="E233" s="184" t="s">
        <v>889</v>
      </c>
      <c r="F233" s="185" t="s">
        <v>890</v>
      </c>
      <c r="G233" s="186" t="s">
        <v>194</v>
      </c>
      <c r="H233" s="187">
        <v>2</v>
      </c>
      <c r="I233" s="188"/>
      <c r="J233" s="189">
        <f t="shared" si="10"/>
        <v>0</v>
      </c>
      <c r="K233" s="185" t="s">
        <v>5</v>
      </c>
      <c r="L233" s="190"/>
      <c r="M233" s="191" t="s">
        <v>5</v>
      </c>
      <c r="N233" s="192" t="s">
        <v>45</v>
      </c>
      <c r="O233" s="38"/>
      <c r="P233" s="180">
        <f t="shared" si="11"/>
        <v>0</v>
      </c>
      <c r="Q233" s="180">
        <v>0</v>
      </c>
      <c r="R233" s="180">
        <f t="shared" si="12"/>
        <v>0</v>
      </c>
      <c r="S233" s="180">
        <v>0</v>
      </c>
      <c r="T233" s="181">
        <f t="shared" si="13"/>
        <v>0</v>
      </c>
      <c r="AR233" s="20" t="s">
        <v>195</v>
      </c>
      <c r="AT233" s="20" t="s">
        <v>192</v>
      </c>
      <c r="AU233" s="20" t="s">
        <v>83</v>
      </c>
      <c r="AY233" s="20" t="s">
        <v>180</v>
      </c>
      <c r="BE233" s="182">
        <f t="shared" si="14"/>
        <v>0</v>
      </c>
      <c r="BF233" s="182">
        <f t="shared" si="15"/>
        <v>0</v>
      </c>
      <c r="BG233" s="182">
        <f t="shared" si="16"/>
        <v>0</v>
      </c>
      <c r="BH233" s="182">
        <f t="shared" si="17"/>
        <v>0</v>
      </c>
      <c r="BI233" s="182">
        <f t="shared" si="18"/>
        <v>0</v>
      </c>
      <c r="BJ233" s="20" t="s">
        <v>24</v>
      </c>
      <c r="BK233" s="182">
        <f t="shared" si="19"/>
        <v>0</v>
      </c>
      <c r="BL233" s="20" t="s">
        <v>189</v>
      </c>
      <c r="BM233" s="20" t="s">
        <v>891</v>
      </c>
    </row>
    <row r="234" spans="2:65" s="1" customFormat="1" ht="25.5" customHeight="1">
      <c r="B234" s="170"/>
      <c r="C234" s="183" t="s">
        <v>892</v>
      </c>
      <c r="D234" s="183" t="s">
        <v>192</v>
      </c>
      <c r="E234" s="184" t="s">
        <v>893</v>
      </c>
      <c r="F234" s="185" t="s">
        <v>894</v>
      </c>
      <c r="G234" s="186" t="s">
        <v>194</v>
      </c>
      <c r="H234" s="187">
        <v>40</v>
      </c>
      <c r="I234" s="188"/>
      <c r="J234" s="189">
        <f t="shared" si="10"/>
        <v>0</v>
      </c>
      <c r="K234" s="185" t="s">
        <v>5</v>
      </c>
      <c r="L234" s="190"/>
      <c r="M234" s="191" t="s">
        <v>5</v>
      </c>
      <c r="N234" s="192" t="s">
        <v>45</v>
      </c>
      <c r="O234" s="38"/>
      <c r="P234" s="180">
        <f t="shared" si="11"/>
        <v>0</v>
      </c>
      <c r="Q234" s="180">
        <v>0</v>
      </c>
      <c r="R234" s="180">
        <f t="shared" si="12"/>
        <v>0</v>
      </c>
      <c r="S234" s="180">
        <v>0</v>
      </c>
      <c r="T234" s="181">
        <f t="shared" si="13"/>
        <v>0</v>
      </c>
      <c r="AR234" s="20" t="s">
        <v>195</v>
      </c>
      <c r="AT234" s="20" t="s">
        <v>192</v>
      </c>
      <c r="AU234" s="20" t="s">
        <v>83</v>
      </c>
      <c r="AY234" s="20" t="s">
        <v>180</v>
      </c>
      <c r="BE234" s="182">
        <f t="shared" si="14"/>
        <v>0</v>
      </c>
      <c r="BF234" s="182">
        <f t="shared" si="15"/>
        <v>0</v>
      </c>
      <c r="BG234" s="182">
        <f t="shared" si="16"/>
        <v>0</v>
      </c>
      <c r="BH234" s="182">
        <f t="shared" si="17"/>
        <v>0</v>
      </c>
      <c r="BI234" s="182">
        <f t="shared" si="18"/>
        <v>0</v>
      </c>
      <c r="BJ234" s="20" t="s">
        <v>24</v>
      </c>
      <c r="BK234" s="182">
        <f t="shared" si="19"/>
        <v>0</v>
      </c>
      <c r="BL234" s="20" t="s">
        <v>189</v>
      </c>
      <c r="BM234" s="20" t="s">
        <v>895</v>
      </c>
    </row>
    <row r="235" spans="2:65" s="1" customFormat="1" ht="16.5" customHeight="1">
      <c r="B235" s="170"/>
      <c r="C235" s="183" t="s">
        <v>896</v>
      </c>
      <c r="D235" s="183" t="s">
        <v>192</v>
      </c>
      <c r="E235" s="184" t="s">
        <v>897</v>
      </c>
      <c r="F235" s="185" t="s">
        <v>898</v>
      </c>
      <c r="G235" s="186" t="s">
        <v>194</v>
      </c>
      <c r="H235" s="187">
        <v>10</v>
      </c>
      <c r="I235" s="188"/>
      <c r="J235" s="189">
        <f t="shared" si="10"/>
        <v>0</v>
      </c>
      <c r="K235" s="185" t="s">
        <v>5</v>
      </c>
      <c r="L235" s="190"/>
      <c r="M235" s="191" t="s">
        <v>5</v>
      </c>
      <c r="N235" s="192" t="s">
        <v>45</v>
      </c>
      <c r="O235" s="38"/>
      <c r="P235" s="180">
        <f t="shared" si="11"/>
        <v>0</v>
      </c>
      <c r="Q235" s="180">
        <v>0</v>
      </c>
      <c r="R235" s="180">
        <f t="shared" si="12"/>
        <v>0</v>
      </c>
      <c r="S235" s="180">
        <v>0</v>
      </c>
      <c r="T235" s="181">
        <f t="shared" si="13"/>
        <v>0</v>
      </c>
      <c r="AR235" s="20" t="s">
        <v>195</v>
      </c>
      <c r="AT235" s="20" t="s">
        <v>192</v>
      </c>
      <c r="AU235" s="20" t="s">
        <v>83</v>
      </c>
      <c r="AY235" s="20" t="s">
        <v>180</v>
      </c>
      <c r="BE235" s="182">
        <f t="shared" si="14"/>
        <v>0</v>
      </c>
      <c r="BF235" s="182">
        <f t="shared" si="15"/>
        <v>0</v>
      </c>
      <c r="BG235" s="182">
        <f t="shared" si="16"/>
        <v>0</v>
      </c>
      <c r="BH235" s="182">
        <f t="shared" si="17"/>
        <v>0</v>
      </c>
      <c r="BI235" s="182">
        <f t="shared" si="18"/>
        <v>0</v>
      </c>
      <c r="BJ235" s="20" t="s">
        <v>24</v>
      </c>
      <c r="BK235" s="182">
        <f t="shared" si="19"/>
        <v>0</v>
      </c>
      <c r="BL235" s="20" t="s">
        <v>189</v>
      </c>
      <c r="BM235" s="20" t="s">
        <v>899</v>
      </c>
    </row>
    <row r="236" spans="2:65" s="1" customFormat="1" ht="25.5" customHeight="1">
      <c r="B236" s="170"/>
      <c r="C236" s="183" t="s">
        <v>900</v>
      </c>
      <c r="D236" s="183" t="s">
        <v>192</v>
      </c>
      <c r="E236" s="184" t="s">
        <v>901</v>
      </c>
      <c r="F236" s="185" t="s">
        <v>902</v>
      </c>
      <c r="G236" s="186" t="s">
        <v>194</v>
      </c>
      <c r="H236" s="187">
        <v>9</v>
      </c>
      <c r="I236" s="188"/>
      <c r="J236" s="189">
        <f t="shared" si="10"/>
        <v>0</v>
      </c>
      <c r="K236" s="185" t="s">
        <v>5</v>
      </c>
      <c r="L236" s="190"/>
      <c r="M236" s="191" t="s">
        <v>5</v>
      </c>
      <c r="N236" s="192" t="s">
        <v>45</v>
      </c>
      <c r="O236" s="38"/>
      <c r="P236" s="180">
        <f t="shared" si="11"/>
        <v>0</v>
      </c>
      <c r="Q236" s="180">
        <v>0</v>
      </c>
      <c r="R236" s="180">
        <f t="shared" si="12"/>
        <v>0</v>
      </c>
      <c r="S236" s="180">
        <v>0</v>
      </c>
      <c r="T236" s="181">
        <f t="shared" si="13"/>
        <v>0</v>
      </c>
      <c r="AR236" s="20" t="s">
        <v>195</v>
      </c>
      <c r="AT236" s="20" t="s">
        <v>192</v>
      </c>
      <c r="AU236" s="20" t="s">
        <v>83</v>
      </c>
      <c r="AY236" s="20" t="s">
        <v>180</v>
      </c>
      <c r="BE236" s="182">
        <f t="shared" si="14"/>
        <v>0</v>
      </c>
      <c r="BF236" s="182">
        <f t="shared" si="15"/>
        <v>0</v>
      </c>
      <c r="BG236" s="182">
        <f t="shared" si="16"/>
        <v>0</v>
      </c>
      <c r="BH236" s="182">
        <f t="shared" si="17"/>
        <v>0</v>
      </c>
      <c r="BI236" s="182">
        <f t="shared" si="18"/>
        <v>0</v>
      </c>
      <c r="BJ236" s="20" t="s">
        <v>24</v>
      </c>
      <c r="BK236" s="182">
        <f t="shared" si="19"/>
        <v>0</v>
      </c>
      <c r="BL236" s="20" t="s">
        <v>189</v>
      </c>
      <c r="BM236" s="20" t="s">
        <v>903</v>
      </c>
    </row>
    <row r="237" spans="2:65" s="1" customFormat="1" ht="25.5" customHeight="1">
      <c r="B237" s="170"/>
      <c r="C237" s="183" t="s">
        <v>904</v>
      </c>
      <c r="D237" s="183" t="s">
        <v>192</v>
      </c>
      <c r="E237" s="184" t="s">
        <v>905</v>
      </c>
      <c r="F237" s="185" t="s">
        <v>906</v>
      </c>
      <c r="G237" s="186" t="s">
        <v>194</v>
      </c>
      <c r="H237" s="187">
        <v>3</v>
      </c>
      <c r="I237" s="188"/>
      <c r="J237" s="189">
        <f t="shared" si="10"/>
        <v>0</v>
      </c>
      <c r="K237" s="185" t="s">
        <v>5</v>
      </c>
      <c r="L237" s="190"/>
      <c r="M237" s="191" t="s">
        <v>5</v>
      </c>
      <c r="N237" s="192" t="s">
        <v>45</v>
      </c>
      <c r="O237" s="38"/>
      <c r="P237" s="180">
        <f t="shared" si="11"/>
        <v>0</v>
      </c>
      <c r="Q237" s="180">
        <v>0</v>
      </c>
      <c r="R237" s="180">
        <f t="shared" si="12"/>
        <v>0</v>
      </c>
      <c r="S237" s="180">
        <v>0</v>
      </c>
      <c r="T237" s="181">
        <f t="shared" si="13"/>
        <v>0</v>
      </c>
      <c r="AR237" s="20" t="s">
        <v>195</v>
      </c>
      <c r="AT237" s="20" t="s">
        <v>192</v>
      </c>
      <c r="AU237" s="20" t="s">
        <v>83</v>
      </c>
      <c r="AY237" s="20" t="s">
        <v>180</v>
      </c>
      <c r="BE237" s="182">
        <f t="shared" si="14"/>
        <v>0</v>
      </c>
      <c r="BF237" s="182">
        <f t="shared" si="15"/>
        <v>0</v>
      </c>
      <c r="BG237" s="182">
        <f t="shared" si="16"/>
        <v>0</v>
      </c>
      <c r="BH237" s="182">
        <f t="shared" si="17"/>
        <v>0</v>
      </c>
      <c r="BI237" s="182">
        <f t="shared" si="18"/>
        <v>0</v>
      </c>
      <c r="BJ237" s="20" t="s">
        <v>24</v>
      </c>
      <c r="BK237" s="182">
        <f t="shared" si="19"/>
        <v>0</v>
      </c>
      <c r="BL237" s="20" t="s">
        <v>189</v>
      </c>
      <c r="BM237" s="20" t="s">
        <v>907</v>
      </c>
    </row>
    <row r="238" spans="2:65" s="1" customFormat="1" ht="25.5" customHeight="1">
      <c r="B238" s="170"/>
      <c r="C238" s="183" t="s">
        <v>908</v>
      </c>
      <c r="D238" s="183" t="s">
        <v>192</v>
      </c>
      <c r="E238" s="184" t="s">
        <v>909</v>
      </c>
      <c r="F238" s="185" t="s">
        <v>910</v>
      </c>
      <c r="G238" s="186" t="s">
        <v>194</v>
      </c>
      <c r="H238" s="187">
        <v>2</v>
      </c>
      <c r="I238" s="188"/>
      <c r="J238" s="189">
        <f t="shared" si="10"/>
        <v>0</v>
      </c>
      <c r="K238" s="185" t="s">
        <v>5</v>
      </c>
      <c r="L238" s="190"/>
      <c r="M238" s="191" t="s">
        <v>5</v>
      </c>
      <c r="N238" s="192" t="s">
        <v>45</v>
      </c>
      <c r="O238" s="38"/>
      <c r="P238" s="180">
        <f t="shared" si="11"/>
        <v>0</v>
      </c>
      <c r="Q238" s="180">
        <v>0</v>
      </c>
      <c r="R238" s="180">
        <f t="shared" si="12"/>
        <v>0</v>
      </c>
      <c r="S238" s="180">
        <v>0</v>
      </c>
      <c r="T238" s="181">
        <f t="shared" si="13"/>
        <v>0</v>
      </c>
      <c r="AR238" s="20" t="s">
        <v>195</v>
      </c>
      <c r="AT238" s="20" t="s">
        <v>192</v>
      </c>
      <c r="AU238" s="20" t="s">
        <v>83</v>
      </c>
      <c r="AY238" s="20" t="s">
        <v>180</v>
      </c>
      <c r="BE238" s="182">
        <f t="shared" si="14"/>
        <v>0</v>
      </c>
      <c r="BF238" s="182">
        <f t="shared" si="15"/>
        <v>0</v>
      </c>
      <c r="BG238" s="182">
        <f t="shared" si="16"/>
        <v>0</v>
      </c>
      <c r="BH238" s="182">
        <f t="shared" si="17"/>
        <v>0</v>
      </c>
      <c r="BI238" s="182">
        <f t="shared" si="18"/>
        <v>0</v>
      </c>
      <c r="BJ238" s="20" t="s">
        <v>24</v>
      </c>
      <c r="BK238" s="182">
        <f t="shared" si="19"/>
        <v>0</v>
      </c>
      <c r="BL238" s="20" t="s">
        <v>189</v>
      </c>
      <c r="BM238" s="20" t="s">
        <v>911</v>
      </c>
    </row>
    <row r="239" spans="2:65" s="10" customFormat="1" ht="29.85" customHeight="1">
      <c r="B239" s="156"/>
      <c r="D239" s="167" t="s">
        <v>73</v>
      </c>
      <c r="E239" s="168" t="s">
        <v>507</v>
      </c>
      <c r="F239" s="168" t="s">
        <v>508</v>
      </c>
      <c r="I239" s="159"/>
      <c r="J239" s="169">
        <f>BK239</f>
        <v>0</v>
      </c>
      <c r="L239" s="156"/>
      <c r="M239" s="161"/>
      <c r="N239" s="162"/>
      <c r="O239" s="162"/>
      <c r="P239" s="163">
        <f>SUM(P240:P242)</f>
        <v>0</v>
      </c>
      <c r="Q239" s="162"/>
      <c r="R239" s="163">
        <f>SUM(R240:R242)</f>
        <v>3.3599999999999998E-4</v>
      </c>
      <c r="S239" s="162"/>
      <c r="T239" s="164">
        <f>SUM(T240:T242)</f>
        <v>0</v>
      </c>
      <c r="AR239" s="157" t="s">
        <v>83</v>
      </c>
      <c r="AT239" s="165" t="s">
        <v>73</v>
      </c>
      <c r="AU239" s="165" t="s">
        <v>24</v>
      </c>
      <c r="AY239" s="157" t="s">
        <v>180</v>
      </c>
      <c r="BK239" s="166">
        <f>SUM(BK240:BK242)</f>
        <v>0</v>
      </c>
    </row>
    <row r="240" spans="2:65" s="1" customFormat="1" ht="38.25" customHeight="1">
      <c r="B240" s="170"/>
      <c r="C240" s="171" t="s">
        <v>509</v>
      </c>
      <c r="D240" s="171" t="s">
        <v>184</v>
      </c>
      <c r="E240" s="172" t="s">
        <v>510</v>
      </c>
      <c r="F240" s="173" t="s">
        <v>511</v>
      </c>
      <c r="G240" s="174" t="s">
        <v>512</v>
      </c>
      <c r="H240" s="175">
        <v>0.3</v>
      </c>
      <c r="I240" s="176"/>
      <c r="J240" s="177">
        <f>ROUND(I240*H240,2)</f>
        <v>0</v>
      </c>
      <c r="K240" s="173" t="s">
        <v>472</v>
      </c>
      <c r="L240" s="37"/>
      <c r="M240" s="178" t="s">
        <v>5</v>
      </c>
      <c r="N240" s="179" t="s">
        <v>45</v>
      </c>
      <c r="O240" s="38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AR240" s="20" t="s">
        <v>189</v>
      </c>
      <c r="AT240" s="20" t="s">
        <v>184</v>
      </c>
      <c r="AU240" s="20" t="s">
        <v>83</v>
      </c>
      <c r="AY240" s="20" t="s">
        <v>180</v>
      </c>
      <c r="BE240" s="182">
        <f>IF(N240="základní",J240,0)</f>
        <v>0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20" t="s">
        <v>24</v>
      </c>
      <c r="BK240" s="182">
        <f>ROUND(I240*H240,2)</f>
        <v>0</v>
      </c>
      <c r="BL240" s="20" t="s">
        <v>189</v>
      </c>
      <c r="BM240" s="20" t="s">
        <v>513</v>
      </c>
    </row>
    <row r="241" spans="2:65" s="1" customFormat="1" ht="25.5" customHeight="1">
      <c r="B241" s="170"/>
      <c r="C241" s="183" t="s">
        <v>514</v>
      </c>
      <c r="D241" s="183" t="s">
        <v>192</v>
      </c>
      <c r="E241" s="184" t="s">
        <v>515</v>
      </c>
      <c r="F241" s="185" t="s">
        <v>516</v>
      </c>
      <c r="G241" s="186" t="s">
        <v>512</v>
      </c>
      <c r="H241" s="187">
        <v>0.06</v>
      </c>
      <c r="I241" s="188"/>
      <c r="J241" s="189">
        <f>ROUND(I241*H241,2)</f>
        <v>0</v>
      </c>
      <c r="K241" s="185" t="s">
        <v>472</v>
      </c>
      <c r="L241" s="190"/>
      <c r="M241" s="191" t="s">
        <v>5</v>
      </c>
      <c r="N241" s="192" t="s">
        <v>45</v>
      </c>
      <c r="O241" s="38"/>
      <c r="P241" s="180">
        <f>O241*H241</f>
        <v>0</v>
      </c>
      <c r="Q241" s="180">
        <v>5.5999999999999999E-3</v>
      </c>
      <c r="R241" s="180">
        <f>Q241*H241</f>
        <v>3.3599999999999998E-4</v>
      </c>
      <c r="S241" s="180">
        <v>0</v>
      </c>
      <c r="T241" s="181">
        <f>S241*H241</f>
        <v>0</v>
      </c>
      <c r="AR241" s="20" t="s">
        <v>195</v>
      </c>
      <c r="AT241" s="20" t="s">
        <v>192</v>
      </c>
      <c r="AU241" s="20" t="s">
        <v>83</v>
      </c>
      <c r="AY241" s="20" t="s">
        <v>180</v>
      </c>
      <c r="BE241" s="182">
        <f>IF(N241="základní",J241,0)</f>
        <v>0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20" t="s">
        <v>24</v>
      </c>
      <c r="BK241" s="182">
        <f>ROUND(I241*H241,2)</f>
        <v>0</v>
      </c>
      <c r="BL241" s="20" t="s">
        <v>189</v>
      </c>
      <c r="BM241" s="20" t="s">
        <v>517</v>
      </c>
    </row>
    <row r="242" spans="2:65" s="1" customFormat="1" ht="25.5" customHeight="1">
      <c r="B242" s="170"/>
      <c r="C242" s="183" t="s">
        <v>518</v>
      </c>
      <c r="D242" s="183" t="s">
        <v>192</v>
      </c>
      <c r="E242" s="184" t="s">
        <v>519</v>
      </c>
      <c r="F242" s="185" t="s">
        <v>520</v>
      </c>
      <c r="G242" s="186" t="s">
        <v>521</v>
      </c>
      <c r="H242" s="187">
        <v>6</v>
      </c>
      <c r="I242" s="188"/>
      <c r="J242" s="189">
        <f>ROUND(I242*H242,2)</f>
        <v>0</v>
      </c>
      <c r="K242" s="185" t="s">
        <v>5</v>
      </c>
      <c r="L242" s="190"/>
      <c r="M242" s="191" t="s">
        <v>5</v>
      </c>
      <c r="N242" s="192" t="s">
        <v>45</v>
      </c>
      <c r="O242" s="38"/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1">
        <f>S242*H242</f>
        <v>0</v>
      </c>
      <c r="AR242" s="20" t="s">
        <v>195</v>
      </c>
      <c r="AT242" s="20" t="s">
        <v>192</v>
      </c>
      <c r="AU242" s="20" t="s">
        <v>83</v>
      </c>
      <c r="AY242" s="20" t="s">
        <v>180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20" t="s">
        <v>24</v>
      </c>
      <c r="BK242" s="182">
        <f>ROUND(I242*H242,2)</f>
        <v>0</v>
      </c>
      <c r="BL242" s="20" t="s">
        <v>189</v>
      </c>
      <c r="BM242" s="20" t="s">
        <v>522</v>
      </c>
    </row>
    <row r="243" spans="2:65" s="10" customFormat="1" ht="29.85" customHeight="1">
      <c r="B243" s="156"/>
      <c r="D243" s="167" t="s">
        <v>73</v>
      </c>
      <c r="E243" s="168" t="s">
        <v>523</v>
      </c>
      <c r="F243" s="168" t="s">
        <v>524</v>
      </c>
      <c r="I243" s="159"/>
      <c r="J243" s="169">
        <f>BK243</f>
        <v>0</v>
      </c>
      <c r="L243" s="156"/>
      <c r="M243" s="161"/>
      <c r="N243" s="162"/>
      <c r="O243" s="162"/>
      <c r="P243" s="163">
        <f>SUM(P244:P245)</f>
        <v>0</v>
      </c>
      <c r="Q243" s="162"/>
      <c r="R243" s="163">
        <f>SUM(R244:R245)</f>
        <v>0</v>
      </c>
      <c r="S243" s="162"/>
      <c r="T243" s="164">
        <f>SUM(T244:T245)</f>
        <v>0</v>
      </c>
      <c r="AR243" s="157" t="s">
        <v>83</v>
      </c>
      <c r="AT243" s="165" t="s">
        <v>73</v>
      </c>
      <c r="AU243" s="165" t="s">
        <v>24</v>
      </c>
      <c r="AY243" s="157" t="s">
        <v>180</v>
      </c>
      <c r="BK243" s="166">
        <f>SUM(BK244:BK245)</f>
        <v>0</v>
      </c>
    </row>
    <row r="244" spans="2:65" s="1" customFormat="1" ht="25.5" customHeight="1">
      <c r="B244" s="170"/>
      <c r="C244" s="171" t="s">
        <v>525</v>
      </c>
      <c r="D244" s="171" t="s">
        <v>184</v>
      </c>
      <c r="E244" s="172" t="s">
        <v>469</v>
      </c>
      <c r="F244" s="173" t="s">
        <v>470</v>
      </c>
      <c r="G244" s="174" t="s">
        <v>471</v>
      </c>
      <c r="H244" s="175">
        <v>30</v>
      </c>
      <c r="I244" s="176"/>
      <c r="J244" s="177">
        <f>ROUND(I244*H244,2)</f>
        <v>0</v>
      </c>
      <c r="K244" s="173" t="s">
        <v>472</v>
      </c>
      <c r="L244" s="37"/>
      <c r="M244" s="178" t="s">
        <v>5</v>
      </c>
      <c r="N244" s="179" t="s">
        <v>45</v>
      </c>
      <c r="O244" s="38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AR244" s="20" t="s">
        <v>473</v>
      </c>
      <c r="AT244" s="20" t="s">
        <v>184</v>
      </c>
      <c r="AU244" s="20" t="s">
        <v>83</v>
      </c>
      <c r="AY244" s="20" t="s">
        <v>180</v>
      </c>
      <c r="BE244" s="182">
        <f>IF(N244="základní",J244,0)</f>
        <v>0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20" t="s">
        <v>24</v>
      </c>
      <c r="BK244" s="182">
        <f>ROUND(I244*H244,2)</f>
        <v>0</v>
      </c>
      <c r="BL244" s="20" t="s">
        <v>473</v>
      </c>
      <c r="BM244" s="20" t="s">
        <v>526</v>
      </c>
    </row>
    <row r="245" spans="2:65" s="1" customFormat="1" ht="16.5" customHeight="1">
      <c r="B245" s="170"/>
      <c r="C245" s="183" t="s">
        <v>527</v>
      </c>
      <c r="D245" s="183" t="s">
        <v>192</v>
      </c>
      <c r="E245" s="184" t="s">
        <v>912</v>
      </c>
      <c r="F245" s="185" t="s">
        <v>529</v>
      </c>
      <c r="G245" s="186" t="s">
        <v>530</v>
      </c>
      <c r="H245" s="187">
        <v>1</v>
      </c>
      <c r="I245" s="188"/>
      <c r="J245" s="189">
        <f>ROUND(I245*H245,2)</f>
        <v>0</v>
      </c>
      <c r="K245" s="185" t="s">
        <v>5</v>
      </c>
      <c r="L245" s="190"/>
      <c r="M245" s="191" t="s">
        <v>5</v>
      </c>
      <c r="N245" s="192" t="s">
        <v>45</v>
      </c>
      <c r="O245" s="38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AR245" s="20" t="s">
        <v>195</v>
      </c>
      <c r="AT245" s="20" t="s">
        <v>192</v>
      </c>
      <c r="AU245" s="20" t="s">
        <v>83</v>
      </c>
      <c r="AY245" s="20" t="s">
        <v>180</v>
      </c>
      <c r="BE245" s="182">
        <f>IF(N245="základní",J245,0)</f>
        <v>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20" t="s">
        <v>24</v>
      </c>
      <c r="BK245" s="182">
        <f>ROUND(I245*H245,2)</f>
        <v>0</v>
      </c>
      <c r="BL245" s="20" t="s">
        <v>189</v>
      </c>
      <c r="BM245" s="20" t="s">
        <v>531</v>
      </c>
    </row>
    <row r="246" spans="2:65" s="10" customFormat="1" ht="29.85" customHeight="1">
      <c r="B246" s="156"/>
      <c r="D246" s="167" t="s">
        <v>73</v>
      </c>
      <c r="E246" s="168" t="s">
        <v>532</v>
      </c>
      <c r="F246" s="168" t="s">
        <v>533</v>
      </c>
      <c r="I246" s="159"/>
      <c r="J246" s="169">
        <f>BK246</f>
        <v>0</v>
      </c>
      <c r="L246" s="156"/>
      <c r="M246" s="161"/>
      <c r="N246" s="162"/>
      <c r="O246" s="162"/>
      <c r="P246" s="163">
        <f>SUM(P247:P248)</f>
        <v>0</v>
      </c>
      <c r="Q246" s="162"/>
      <c r="R246" s="163">
        <f>SUM(R247:R248)</f>
        <v>0</v>
      </c>
      <c r="S246" s="162"/>
      <c r="T246" s="164">
        <f>SUM(T247:T248)</f>
        <v>0</v>
      </c>
      <c r="AR246" s="157" t="s">
        <v>83</v>
      </c>
      <c r="AT246" s="165" t="s">
        <v>73</v>
      </c>
      <c r="AU246" s="165" t="s">
        <v>24</v>
      </c>
      <c r="AY246" s="157" t="s">
        <v>180</v>
      </c>
      <c r="BK246" s="166">
        <f>SUM(BK247:BK248)</f>
        <v>0</v>
      </c>
    </row>
    <row r="247" spans="2:65" s="1" customFormat="1" ht="25.5" customHeight="1">
      <c r="B247" s="170"/>
      <c r="C247" s="171" t="s">
        <v>534</v>
      </c>
      <c r="D247" s="171" t="s">
        <v>184</v>
      </c>
      <c r="E247" s="172" t="s">
        <v>469</v>
      </c>
      <c r="F247" s="173" t="s">
        <v>470</v>
      </c>
      <c r="G247" s="174" t="s">
        <v>471</v>
      </c>
      <c r="H247" s="175">
        <v>30</v>
      </c>
      <c r="I247" s="176"/>
      <c r="J247" s="177">
        <f>ROUND(I247*H247,2)</f>
        <v>0</v>
      </c>
      <c r="K247" s="173" t="s">
        <v>472</v>
      </c>
      <c r="L247" s="37"/>
      <c r="M247" s="178" t="s">
        <v>5</v>
      </c>
      <c r="N247" s="179" t="s">
        <v>45</v>
      </c>
      <c r="O247" s="38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AR247" s="20" t="s">
        <v>473</v>
      </c>
      <c r="AT247" s="20" t="s">
        <v>184</v>
      </c>
      <c r="AU247" s="20" t="s">
        <v>83</v>
      </c>
      <c r="AY247" s="20" t="s">
        <v>180</v>
      </c>
      <c r="BE247" s="182">
        <f>IF(N247="základní",J247,0)</f>
        <v>0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20" t="s">
        <v>24</v>
      </c>
      <c r="BK247" s="182">
        <f>ROUND(I247*H247,2)</f>
        <v>0</v>
      </c>
      <c r="BL247" s="20" t="s">
        <v>473</v>
      </c>
      <c r="BM247" s="20" t="s">
        <v>535</v>
      </c>
    </row>
    <row r="248" spans="2:65" s="1" customFormat="1" ht="16.5" customHeight="1">
      <c r="B248" s="170"/>
      <c r="C248" s="183" t="s">
        <v>536</v>
      </c>
      <c r="D248" s="183" t="s">
        <v>192</v>
      </c>
      <c r="E248" s="184" t="s">
        <v>913</v>
      </c>
      <c r="F248" s="185" t="s">
        <v>538</v>
      </c>
      <c r="G248" s="186" t="s">
        <v>530</v>
      </c>
      <c r="H248" s="187">
        <v>1</v>
      </c>
      <c r="I248" s="188"/>
      <c r="J248" s="189">
        <f>ROUND(I248*H248,2)</f>
        <v>0</v>
      </c>
      <c r="K248" s="185" t="s">
        <v>5</v>
      </c>
      <c r="L248" s="190"/>
      <c r="M248" s="191" t="s">
        <v>5</v>
      </c>
      <c r="N248" s="192" t="s">
        <v>45</v>
      </c>
      <c r="O248" s="38"/>
      <c r="P248" s="180">
        <f>O248*H248</f>
        <v>0</v>
      </c>
      <c r="Q248" s="180">
        <v>0</v>
      </c>
      <c r="R248" s="180">
        <f>Q248*H248</f>
        <v>0</v>
      </c>
      <c r="S248" s="180">
        <v>0</v>
      </c>
      <c r="T248" s="181">
        <f>S248*H248</f>
        <v>0</v>
      </c>
      <c r="AR248" s="20" t="s">
        <v>195</v>
      </c>
      <c r="AT248" s="20" t="s">
        <v>192</v>
      </c>
      <c r="AU248" s="20" t="s">
        <v>83</v>
      </c>
      <c r="AY248" s="20" t="s">
        <v>180</v>
      </c>
      <c r="BE248" s="182">
        <f>IF(N248="základní",J248,0)</f>
        <v>0</v>
      </c>
      <c r="BF248" s="182">
        <f>IF(N248="snížená",J248,0)</f>
        <v>0</v>
      </c>
      <c r="BG248" s="182">
        <f>IF(N248="zákl. přenesená",J248,0)</f>
        <v>0</v>
      </c>
      <c r="BH248" s="182">
        <f>IF(N248="sníž. přenesená",J248,0)</f>
        <v>0</v>
      </c>
      <c r="BI248" s="182">
        <f>IF(N248="nulová",J248,0)</f>
        <v>0</v>
      </c>
      <c r="BJ248" s="20" t="s">
        <v>24</v>
      </c>
      <c r="BK248" s="182">
        <f>ROUND(I248*H248,2)</f>
        <v>0</v>
      </c>
      <c r="BL248" s="20" t="s">
        <v>189</v>
      </c>
      <c r="BM248" s="20" t="s">
        <v>539</v>
      </c>
    </row>
    <row r="249" spans="2:65" s="10" customFormat="1" ht="29.85" customHeight="1">
      <c r="B249" s="156"/>
      <c r="D249" s="167" t="s">
        <v>73</v>
      </c>
      <c r="E249" s="168" t="s">
        <v>540</v>
      </c>
      <c r="F249" s="168" t="s">
        <v>541</v>
      </c>
      <c r="I249" s="159"/>
      <c r="J249" s="169">
        <f>BK249</f>
        <v>0</v>
      </c>
      <c r="L249" s="156"/>
      <c r="M249" s="161"/>
      <c r="N249" s="162"/>
      <c r="O249" s="162"/>
      <c r="P249" s="163">
        <f>SUM(P250:P251)</f>
        <v>0</v>
      </c>
      <c r="Q249" s="162"/>
      <c r="R249" s="163">
        <f>SUM(R250:R251)</f>
        <v>0</v>
      </c>
      <c r="S249" s="162"/>
      <c r="T249" s="164">
        <f>SUM(T250:T251)</f>
        <v>0</v>
      </c>
      <c r="AR249" s="157" t="s">
        <v>83</v>
      </c>
      <c r="AT249" s="165" t="s">
        <v>73</v>
      </c>
      <c r="AU249" s="165" t="s">
        <v>24</v>
      </c>
      <c r="AY249" s="157" t="s">
        <v>180</v>
      </c>
      <c r="BK249" s="166">
        <f>SUM(BK250:BK251)</f>
        <v>0</v>
      </c>
    </row>
    <row r="250" spans="2:65" s="1" customFormat="1" ht="38.25" customHeight="1">
      <c r="B250" s="170"/>
      <c r="C250" s="171" t="s">
        <v>542</v>
      </c>
      <c r="D250" s="171" t="s">
        <v>184</v>
      </c>
      <c r="E250" s="172" t="s">
        <v>543</v>
      </c>
      <c r="F250" s="173" t="s">
        <v>544</v>
      </c>
      <c r="G250" s="174" t="s">
        <v>187</v>
      </c>
      <c r="H250" s="175">
        <v>1</v>
      </c>
      <c r="I250" s="176"/>
      <c r="J250" s="177">
        <f>ROUND(I250*H250,2)</f>
        <v>0</v>
      </c>
      <c r="K250" s="173" t="s">
        <v>188</v>
      </c>
      <c r="L250" s="37"/>
      <c r="M250" s="178" t="s">
        <v>5</v>
      </c>
      <c r="N250" s="179" t="s">
        <v>45</v>
      </c>
      <c r="O250" s="38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AR250" s="20" t="s">
        <v>189</v>
      </c>
      <c r="AT250" s="20" t="s">
        <v>184</v>
      </c>
      <c r="AU250" s="20" t="s">
        <v>83</v>
      </c>
      <c r="AY250" s="20" t="s">
        <v>180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20" t="s">
        <v>24</v>
      </c>
      <c r="BK250" s="182">
        <f>ROUND(I250*H250,2)</f>
        <v>0</v>
      </c>
      <c r="BL250" s="20" t="s">
        <v>189</v>
      </c>
      <c r="BM250" s="20" t="s">
        <v>545</v>
      </c>
    </row>
    <row r="251" spans="2:65" s="1" customFormat="1" ht="27">
      <c r="B251" s="37"/>
      <c r="D251" s="197" t="s">
        <v>204</v>
      </c>
      <c r="F251" s="198" t="s">
        <v>546</v>
      </c>
      <c r="I251" s="195"/>
      <c r="L251" s="37"/>
      <c r="M251" s="196"/>
      <c r="N251" s="38"/>
      <c r="O251" s="38"/>
      <c r="P251" s="38"/>
      <c r="Q251" s="38"/>
      <c r="R251" s="38"/>
      <c r="S251" s="38"/>
      <c r="T251" s="66"/>
      <c r="AT251" s="20" t="s">
        <v>204</v>
      </c>
      <c r="AU251" s="20" t="s">
        <v>83</v>
      </c>
    </row>
    <row r="252" spans="2:65" s="10" customFormat="1" ht="37.35" customHeight="1">
      <c r="B252" s="156"/>
      <c r="D252" s="157" t="s">
        <v>73</v>
      </c>
      <c r="E252" s="158" t="s">
        <v>192</v>
      </c>
      <c r="F252" s="158" t="s">
        <v>547</v>
      </c>
      <c r="I252" s="159"/>
      <c r="J252" s="160">
        <f>BK252</f>
        <v>0</v>
      </c>
      <c r="L252" s="156"/>
      <c r="M252" s="161"/>
      <c r="N252" s="162"/>
      <c r="O252" s="162"/>
      <c r="P252" s="163">
        <f>P253+P256+P259</f>
        <v>0</v>
      </c>
      <c r="Q252" s="162"/>
      <c r="R252" s="163">
        <f>R253+R256+R259</f>
        <v>0</v>
      </c>
      <c r="S252" s="162"/>
      <c r="T252" s="164">
        <f>T253+T256+T259</f>
        <v>0</v>
      </c>
      <c r="AR252" s="157" t="s">
        <v>548</v>
      </c>
      <c r="AT252" s="165" t="s">
        <v>73</v>
      </c>
      <c r="AU252" s="165" t="s">
        <v>74</v>
      </c>
      <c r="AY252" s="157" t="s">
        <v>180</v>
      </c>
      <c r="BK252" s="166">
        <f>BK253+BK256+BK259</f>
        <v>0</v>
      </c>
    </row>
    <row r="253" spans="2:65" s="10" customFormat="1" ht="19.899999999999999" customHeight="1">
      <c r="B253" s="156"/>
      <c r="D253" s="167" t="s">
        <v>73</v>
      </c>
      <c r="E253" s="168" t="s">
        <v>549</v>
      </c>
      <c r="F253" s="168" t="s">
        <v>550</v>
      </c>
      <c r="I253" s="159"/>
      <c r="J253" s="169">
        <f>BK253</f>
        <v>0</v>
      </c>
      <c r="L253" s="156"/>
      <c r="M253" s="161"/>
      <c r="N253" s="162"/>
      <c r="O253" s="162"/>
      <c r="P253" s="163">
        <f>SUM(P254:P255)</f>
        <v>0</v>
      </c>
      <c r="Q253" s="162"/>
      <c r="R253" s="163">
        <f>SUM(R254:R255)</f>
        <v>0</v>
      </c>
      <c r="S253" s="162"/>
      <c r="T253" s="164">
        <f>SUM(T254:T255)</f>
        <v>0</v>
      </c>
      <c r="AR253" s="157" t="s">
        <v>548</v>
      </c>
      <c r="AT253" s="165" t="s">
        <v>73</v>
      </c>
      <c r="AU253" s="165" t="s">
        <v>24</v>
      </c>
      <c r="AY253" s="157" t="s">
        <v>180</v>
      </c>
      <c r="BK253" s="166">
        <f>SUM(BK254:BK255)</f>
        <v>0</v>
      </c>
    </row>
    <row r="254" spans="2:65" s="1" customFormat="1" ht="38.25" customHeight="1">
      <c r="B254" s="170"/>
      <c r="C254" s="171" t="s">
        <v>551</v>
      </c>
      <c r="D254" s="171" t="s">
        <v>184</v>
      </c>
      <c r="E254" s="172" t="s">
        <v>552</v>
      </c>
      <c r="F254" s="173" t="s">
        <v>553</v>
      </c>
      <c r="G254" s="174" t="s">
        <v>554</v>
      </c>
      <c r="H254" s="175">
        <v>0.2</v>
      </c>
      <c r="I254" s="176"/>
      <c r="J254" s="177">
        <f>ROUND(I254*H254,2)</f>
        <v>0</v>
      </c>
      <c r="K254" s="173" t="s">
        <v>188</v>
      </c>
      <c r="L254" s="37"/>
      <c r="M254" s="178" t="s">
        <v>5</v>
      </c>
      <c r="N254" s="179" t="s">
        <v>45</v>
      </c>
      <c r="O254" s="38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AR254" s="20" t="s">
        <v>555</v>
      </c>
      <c r="AT254" s="20" t="s">
        <v>184</v>
      </c>
      <c r="AU254" s="20" t="s">
        <v>83</v>
      </c>
      <c r="AY254" s="20" t="s">
        <v>180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20" t="s">
        <v>24</v>
      </c>
      <c r="BK254" s="182">
        <f>ROUND(I254*H254,2)</f>
        <v>0</v>
      </c>
      <c r="BL254" s="20" t="s">
        <v>555</v>
      </c>
      <c r="BM254" s="20" t="s">
        <v>556</v>
      </c>
    </row>
    <row r="255" spans="2:65" s="1" customFormat="1" ht="40.5">
      <c r="B255" s="37"/>
      <c r="D255" s="197" t="s">
        <v>204</v>
      </c>
      <c r="F255" s="198" t="s">
        <v>557</v>
      </c>
      <c r="I255" s="195"/>
      <c r="L255" s="37"/>
      <c r="M255" s="196"/>
      <c r="N255" s="38"/>
      <c r="O255" s="38"/>
      <c r="P255" s="38"/>
      <c r="Q255" s="38"/>
      <c r="R255" s="38"/>
      <c r="S255" s="38"/>
      <c r="T255" s="66"/>
      <c r="AT255" s="20" t="s">
        <v>204</v>
      </c>
      <c r="AU255" s="20" t="s">
        <v>83</v>
      </c>
    </row>
    <row r="256" spans="2:65" s="10" customFormat="1" ht="29.85" customHeight="1">
      <c r="B256" s="156"/>
      <c r="D256" s="167" t="s">
        <v>73</v>
      </c>
      <c r="E256" s="168" t="s">
        <v>558</v>
      </c>
      <c r="F256" s="168" t="s">
        <v>559</v>
      </c>
      <c r="I256" s="159"/>
      <c r="J256" s="169">
        <f>BK256</f>
        <v>0</v>
      </c>
      <c r="L256" s="156"/>
      <c r="M256" s="161"/>
      <c r="N256" s="162"/>
      <c r="O256" s="162"/>
      <c r="P256" s="163">
        <f>SUM(P257:P258)</f>
        <v>0</v>
      </c>
      <c r="Q256" s="162"/>
      <c r="R256" s="163">
        <f>SUM(R257:R258)</f>
        <v>0</v>
      </c>
      <c r="S256" s="162"/>
      <c r="T256" s="164">
        <f>SUM(T257:T258)</f>
        <v>0</v>
      </c>
      <c r="AR256" s="157" t="s">
        <v>548</v>
      </c>
      <c r="AT256" s="165" t="s">
        <v>73</v>
      </c>
      <c r="AU256" s="165" t="s">
        <v>24</v>
      </c>
      <c r="AY256" s="157" t="s">
        <v>180</v>
      </c>
      <c r="BK256" s="166">
        <f>SUM(BK257:BK258)</f>
        <v>0</v>
      </c>
    </row>
    <row r="257" spans="2:65" s="1" customFormat="1" ht="25.5" customHeight="1">
      <c r="B257" s="170"/>
      <c r="C257" s="171" t="s">
        <v>560</v>
      </c>
      <c r="D257" s="171" t="s">
        <v>184</v>
      </c>
      <c r="E257" s="172" t="s">
        <v>561</v>
      </c>
      <c r="F257" s="173" t="s">
        <v>562</v>
      </c>
      <c r="G257" s="174" t="s">
        <v>202</v>
      </c>
      <c r="H257" s="175">
        <v>250</v>
      </c>
      <c r="I257" s="176"/>
      <c r="J257" s="177">
        <f>ROUND(I257*H257,2)</f>
        <v>0</v>
      </c>
      <c r="K257" s="173" t="s">
        <v>188</v>
      </c>
      <c r="L257" s="37"/>
      <c r="M257" s="178" t="s">
        <v>5</v>
      </c>
      <c r="N257" s="179" t="s">
        <v>45</v>
      </c>
      <c r="O257" s="38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AR257" s="20" t="s">
        <v>555</v>
      </c>
      <c r="AT257" s="20" t="s">
        <v>184</v>
      </c>
      <c r="AU257" s="20" t="s">
        <v>83</v>
      </c>
      <c r="AY257" s="20" t="s">
        <v>180</v>
      </c>
      <c r="BE257" s="182">
        <f>IF(N257="základní",J257,0)</f>
        <v>0</v>
      </c>
      <c r="BF257" s="182">
        <f>IF(N257="snížená",J257,0)</f>
        <v>0</v>
      </c>
      <c r="BG257" s="182">
        <f>IF(N257="zákl. přenesená",J257,0)</f>
        <v>0</v>
      </c>
      <c r="BH257" s="182">
        <f>IF(N257="sníž. přenesená",J257,0)</f>
        <v>0</v>
      </c>
      <c r="BI257" s="182">
        <f>IF(N257="nulová",J257,0)</f>
        <v>0</v>
      </c>
      <c r="BJ257" s="20" t="s">
        <v>24</v>
      </c>
      <c r="BK257" s="182">
        <f>ROUND(I257*H257,2)</f>
        <v>0</v>
      </c>
      <c r="BL257" s="20" t="s">
        <v>555</v>
      </c>
      <c r="BM257" s="20" t="s">
        <v>563</v>
      </c>
    </row>
    <row r="258" spans="2:65" s="1" customFormat="1" ht="40.5">
      <c r="B258" s="37"/>
      <c r="D258" s="197" t="s">
        <v>204</v>
      </c>
      <c r="F258" s="198" t="s">
        <v>557</v>
      </c>
      <c r="I258" s="195"/>
      <c r="L258" s="37"/>
      <c r="M258" s="196"/>
      <c r="N258" s="38"/>
      <c r="O258" s="38"/>
      <c r="P258" s="38"/>
      <c r="Q258" s="38"/>
      <c r="R258" s="38"/>
      <c r="S258" s="38"/>
      <c r="T258" s="66"/>
      <c r="AT258" s="20" t="s">
        <v>204</v>
      </c>
      <c r="AU258" s="20" t="s">
        <v>83</v>
      </c>
    </row>
    <row r="259" spans="2:65" s="10" customFormat="1" ht="29.85" customHeight="1">
      <c r="B259" s="156"/>
      <c r="D259" s="167" t="s">
        <v>73</v>
      </c>
      <c r="E259" s="168" t="s">
        <v>564</v>
      </c>
      <c r="F259" s="168" t="s">
        <v>565</v>
      </c>
      <c r="I259" s="159"/>
      <c r="J259" s="169">
        <f>BK259</f>
        <v>0</v>
      </c>
      <c r="L259" s="156"/>
      <c r="M259" s="161"/>
      <c r="N259" s="162"/>
      <c r="O259" s="162"/>
      <c r="P259" s="163">
        <f>SUM(P260:P261)</f>
        <v>0</v>
      </c>
      <c r="Q259" s="162"/>
      <c r="R259" s="163">
        <f>SUM(R260:R261)</f>
        <v>0</v>
      </c>
      <c r="S259" s="162"/>
      <c r="T259" s="164">
        <f>SUM(T260:T261)</f>
        <v>0</v>
      </c>
      <c r="AR259" s="157" t="s">
        <v>548</v>
      </c>
      <c r="AT259" s="165" t="s">
        <v>73</v>
      </c>
      <c r="AU259" s="165" t="s">
        <v>24</v>
      </c>
      <c r="AY259" s="157" t="s">
        <v>180</v>
      </c>
      <c r="BK259" s="166">
        <f>SUM(BK260:BK261)</f>
        <v>0</v>
      </c>
    </row>
    <row r="260" spans="2:65" s="1" customFormat="1" ht="38.25" customHeight="1">
      <c r="B260" s="170"/>
      <c r="C260" s="171" t="s">
        <v>566</v>
      </c>
      <c r="D260" s="171" t="s">
        <v>184</v>
      </c>
      <c r="E260" s="172" t="s">
        <v>567</v>
      </c>
      <c r="F260" s="173" t="s">
        <v>568</v>
      </c>
      <c r="G260" s="174" t="s">
        <v>187</v>
      </c>
      <c r="H260" s="175">
        <v>83</v>
      </c>
      <c r="I260" s="176"/>
      <c r="J260" s="177">
        <f>ROUND(I260*H260,2)</f>
        <v>0</v>
      </c>
      <c r="K260" s="173" t="s">
        <v>188</v>
      </c>
      <c r="L260" s="37"/>
      <c r="M260" s="178" t="s">
        <v>5</v>
      </c>
      <c r="N260" s="179" t="s">
        <v>45</v>
      </c>
      <c r="O260" s="38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AR260" s="20" t="s">
        <v>555</v>
      </c>
      <c r="AT260" s="20" t="s">
        <v>184</v>
      </c>
      <c r="AU260" s="20" t="s">
        <v>83</v>
      </c>
      <c r="AY260" s="20" t="s">
        <v>180</v>
      </c>
      <c r="BE260" s="182">
        <f>IF(N260="základní",J260,0)</f>
        <v>0</v>
      </c>
      <c r="BF260" s="182">
        <f>IF(N260="snížená",J260,0)</f>
        <v>0</v>
      </c>
      <c r="BG260" s="182">
        <f>IF(N260="zákl. přenesená",J260,0)</f>
        <v>0</v>
      </c>
      <c r="BH260" s="182">
        <f>IF(N260="sníž. přenesená",J260,0)</f>
        <v>0</v>
      </c>
      <c r="BI260" s="182">
        <f>IF(N260="nulová",J260,0)</f>
        <v>0</v>
      </c>
      <c r="BJ260" s="20" t="s">
        <v>24</v>
      </c>
      <c r="BK260" s="182">
        <f>ROUND(I260*H260,2)</f>
        <v>0</v>
      </c>
      <c r="BL260" s="20" t="s">
        <v>555</v>
      </c>
      <c r="BM260" s="20" t="s">
        <v>569</v>
      </c>
    </row>
    <row r="261" spans="2:65" s="1" customFormat="1" ht="40.5">
      <c r="B261" s="37"/>
      <c r="D261" s="197" t="s">
        <v>204</v>
      </c>
      <c r="F261" s="198" t="s">
        <v>557</v>
      </c>
      <c r="I261" s="195"/>
      <c r="L261" s="37"/>
      <c r="M261" s="196"/>
      <c r="N261" s="38"/>
      <c r="O261" s="38"/>
      <c r="P261" s="38"/>
      <c r="Q261" s="38"/>
      <c r="R261" s="38"/>
      <c r="S261" s="38"/>
      <c r="T261" s="66"/>
      <c r="AT261" s="20" t="s">
        <v>204</v>
      </c>
      <c r="AU261" s="20" t="s">
        <v>83</v>
      </c>
    </row>
    <row r="262" spans="2:65" s="10" customFormat="1" ht="37.35" customHeight="1">
      <c r="B262" s="156"/>
      <c r="D262" s="157" t="s">
        <v>73</v>
      </c>
      <c r="E262" s="158" t="s">
        <v>614</v>
      </c>
      <c r="F262" s="158" t="s">
        <v>615</v>
      </c>
      <c r="I262" s="159"/>
      <c r="J262" s="160">
        <f>BK262</f>
        <v>0</v>
      </c>
      <c r="L262" s="156"/>
      <c r="M262" s="161"/>
      <c r="N262" s="162"/>
      <c r="O262" s="162"/>
      <c r="P262" s="163">
        <f>P263+P265</f>
        <v>0</v>
      </c>
      <c r="Q262" s="162"/>
      <c r="R262" s="163">
        <f>R263+R265</f>
        <v>0</v>
      </c>
      <c r="S262" s="162"/>
      <c r="T262" s="164">
        <f>T263+T265</f>
        <v>0</v>
      </c>
      <c r="AR262" s="157" t="s">
        <v>467</v>
      </c>
      <c r="AT262" s="165" t="s">
        <v>73</v>
      </c>
      <c r="AU262" s="165" t="s">
        <v>74</v>
      </c>
      <c r="AY262" s="157" t="s">
        <v>180</v>
      </c>
      <c r="BK262" s="166">
        <f>BK263+BK265</f>
        <v>0</v>
      </c>
    </row>
    <row r="263" spans="2:65" s="10" customFormat="1" ht="19.899999999999999" customHeight="1">
      <c r="B263" s="156"/>
      <c r="D263" s="167" t="s">
        <v>73</v>
      </c>
      <c r="E263" s="168" t="s">
        <v>616</v>
      </c>
      <c r="F263" s="168" t="s">
        <v>617</v>
      </c>
      <c r="I263" s="159"/>
      <c r="J263" s="169">
        <f>BK263</f>
        <v>0</v>
      </c>
      <c r="L263" s="156"/>
      <c r="M263" s="161"/>
      <c r="N263" s="162"/>
      <c r="O263" s="162"/>
      <c r="P263" s="163">
        <f>P264</f>
        <v>0</v>
      </c>
      <c r="Q263" s="162"/>
      <c r="R263" s="163">
        <f>R264</f>
        <v>0</v>
      </c>
      <c r="S263" s="162"/>
      <c r="T263" s="164">
        <f>T264</f>
        <v>0</v>
      </c>
      <c r="AR263" s="157" t="s">
        <v>467</v>
      </c>
      <c r="AT263" s="165" t="s">
        <v>73</v>
      </c>
      <c r="AU263" s="165" t="s">
        <v>24</v>
      </c>
      <c r="AY263" s="157" t="s">
        <v>180</v>
      </c>
      <c r="BK263" s="166">
        <f>BK264</f>
        <v>0</v>
      </c>
    </row>
    <row r="264" spans="2:65" s="1" customFormat="1" ht="25.5" customHeight="1">
      <c r="B264" s="170"/>
      <c r="C264" s="171" t="s">
        <v>189</v>
      </c>
      <c r="D264" s="171" t="s">
        <v>184</v>
      </c>
      <c r="E264" s="172" t="s">
        <v>618</v>
      </c>
      <c r="F264" s="173" t="s">
        <v>619</v>
      </c>
      <c r="G264" s="174" t="s">
        <v>471</v>
      </c>
      <c r="H264" s="175">
        <v>30</v>
      </c>
      <c r="I264" s="176"/>
      <c r="J264" s="177">
        <f>ROUND(I264*H264,2)</f>
        <v>0</v>
      </c>
      <c r="K264" s="173" t="s">
        <v>472</v>
      </c>
      <c r="L264" s="37"/>
      <c r="M264" s="178" t="s">
        <v>5</v>
      </c>
      <c r="N264" s="179" t="s">
        <v>45</v>
      </c>
      <c r="O264" s="38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AR264" s="20" t="s">
        <v>473</v>
      </c>
      <c r="AT264" s="20" t="s">
        <v>184</v>
      </c>
      <c r="AU264" s="20" t="s">
        <v>83</v>
      </c>
      <c r="AY264" s="20" t="s">
        <v>180</v>
      </c>
      <c r="BE264" s="182">
        <f>IF(N264="základní",J264,0)</f>
        <v>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20" t="s">
        <v>24</v>
      </c>
      <c r="BK264" s="182">
        <f>ROUND(I264*H264,2)</f>
        <v>0</v>
      </c>
      <c r="BL264" s="20" t="s">
        <v>473</v>
      </c>
      <c r="BM264" s="20" t="s">
        <v>620</v>
      </c>
    </row>
    <row r="265" spans="2:65" s="10" customFormat="1" ht="29.85" customHeight="1">
      <c r="B265" s="156"/>
      <c r="D265" s="167" t="s">
        <v>73</v>
      </c>
      <c r="E265" s="168" t="s">
        <v>621</v>
      </c>
      <c r="F265" s="168" t="s">
        <v>622</v>
      </c>
      <c r="I265" s="159"/>
      <c r="J265" s="169">
        <f>BK265</f>
        <v>0</v>
      </c>
      <c r="L265" s="156"/>
      <c r="M265" s="161"/>
      <c r="N265" s="162"/>
      <c r="O265" s="162"/>
      <c r="P265" s="163">
        <f>P266</f>
        <v>0</v>
      </c>
      <c r="Q265" s="162"/>
      <c r="R265" s="163">
        <f>R266</f>
        <v>0</v>
      </c>
      <c r="S265" s="162"/>
      <c r="T265" s="164">
        <f>T266</f>
        <v>0</v>
      </c>
      <c r="AR265" s="157" t="s">
        <v>467</v>
      </c>
      <c r="AT265" s="165" t="s">
        <v>73</v>
      </c>
      <c r="AU265" s="165" t="s">
        <v>24</v>
      </c>
      <c r="AY265" s="157" t="s">
        <v>180</v>
      </c>
      <c r="BK265" s="166">
        <f>BK266</f>
        <v>0</v>
      </c>
    </row>
    <row r="266" spans="2:65" s="1" customFormat="1" ht="25.5" customHeight="1">
      <c r="B266" s="170"/>
      <c r="C266" s="171" t="s">
        <v>623</v>
      </c>
      <c r="D266" s="171" t="s">
        <v>184</v>
      </c>
      <c r="E266" s="172" t="s">
        <v>624</v>
      </c>
      <c r="F266" s="173" t="s">
        <v>625</v>
      </c>
      <c r="G266" s="174" t="s">
        <v>471</v>
      </c>
      <c r="H266" s="175">
        <v>15</v>
      </c>
      <c r="I266" s="176"/>
      <c r="J266" s="177">
        <f>ROUND(I266*H266,2)</f>
        <v>0</v>
      </c>
      <c r="K266" s="173" t="s">
        <v>472</v>
      </c>
      <c r="L266" s="37"/>
      <c r="M266" s="178" t="s">
        <v>5</v>
      </c>
      <c r="N266" s="199" t="s">
        <v>45</v>
      </c>
      <c r="O266" s="200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AR266" s="20" t="s">
        <v>473</v>
      </c>
      <c r="AT266" s="20" t="s">
        <v>184</v>
      </c>
      <c r="AU266" s="20" t="s">
        <v>83</v>
      </c>
      <c r="AY266" s="20" t="s">
        <v>180</v>
      </c>
      <c r="BE266" s="182">
        <f>IF(N266="základní",J266,0)</f>
        <v>0</v>
      </c>
      <c r="BF266" s="182">
        <f>IF(N266="snížená",J266,0)</f>
        <v>0</v>
      </c>
      <c r="BG266" s="182">
        <f>IF(N266="zákl. přenesená",J266,0)</f>
        <v>0</v>
      </c>
      <c r="BH266" s="182">
        <f>IF(N266="sníž. přenesená",J266,0)</f>
        <v>0</v>
      </c>
      <c r="BI266" s="182">
        <f>IF(N266="nulová",J266,0)</f>
        <v>0</v>
      </c>
      <c r="BJ266" s="20" t="s">
        <v>24</v>
      </c>
      <c r="BK266" s="182">
        <f>ROUND(I266*H266,2)</f>
        <v>0</v>
      </c>
      <c r="BL266" s="20" t="s">
        <v>473</v>
      </c>
      <c r="BM266" s="20" t="s">
        <v>626</v>
      </c>
    </row>
    <row r="267" spans="2:65" s="1" customFormat="1" ht="6.95" customHeight="1">
      <c r="B267" s="52"/>
      <c r="C267" s="53"/>
      <c r="D267" s="53"/>
      <c r="E267" s="53"/>
      <c r="F267" s="53"/>
      <c r="G267" s="53"/>
      <c r="H267" s="53"/>
      <c r="I267" s="123"/>
      <c r="J267" s="53"/>
      <c r="K267" s="53"/>
      <c r="L267" s="37"/>
    </row>
  </sheetData>
  <autoFilter ref="C117:K266" xr:uid="{00000000-0009-0000-0000-000002000000}"/>
  <mergeCells count="10">
    <mergeCell ref="J51:J52"/>
    <mergeCell ref="E108:H108"/>
    <mergeCell ref="E110:H11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117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23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108</v>
      </c>
      <c r="G1" s="324" t="s">
        <v>109</v>
      </c>
      <c r="H1" s="324"/>
      <c r="I1" s="99"/>
      <c r="J1" s="98" t="s">
        <v>110</v>
      </c>
      <c r="K1" s="97" t="s">
        <v>111</v>
      </c>
      <c r="L1" s="98" t="s">
        <v>112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3" t="s">
        <v>8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20" t="s">
        <v>89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>
      <c r="B4" s="24"/>
      <c r="C4" s="25"/>
      <c r="D4" s="26" t="s">
        <v>113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25" t="str">
        <f>'Rekapitulace stavby'!K6</f>
        <v>Stavební úpravy v budově Základní školy v Olšanech spojené s nástavbou 3.NP vč. nové střešní konstrukce a s přístavbou..</v>
      </c>
      <c r="F7" s="326"/>
      <c r="G7" s="326"/>
      <c r="H7" s="326"/>
      <c r="I7" s="101"/>
      <c r="J7" s="25"/>
      <c r="K7" s="27"/>
    </row>
    <row r="8" spans="1:70" s="1" customFormat="1" ht="15">
      <c r="B8" s="37"/>
      <c r="C8" s="38"/>
      <c r="D8" s="33" t="s">
        <v>114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7" t="s">
        <v>914</v>
      </c>
      <c r="F9" s="328"/>
      <c r="G9" s="328"/>
      <c r="H9" s="328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33</v>
      </c>
      <c r="G12" s="38"/>
      <c r="H12" s="38"/>
      <c r="I12" s="103" t="s">
        <v>27</v>
      </c>
      <c r="J12" s="104" t="str">
        <f>'Rekapitulace stavby'!AN8</f>
        <v>4.6.2018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03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34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03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03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03" t="s">
        <v>34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16" t="s">
        <v>5</v>
      </c>
      <c r="F24" s="316"/>
      <c r="G24" s="316"/>
      <c r="H24" s="316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ROUND(J113,2)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ROUND(SUM(BE113:BE233), 2)</f>
        <v>0</v>
      </c>
      <c r="G30" s="38"/>
      <c r="H30" s="38"/>
      <c r="I30" s="115">
        <v>0.21</v>
      </c>
      <c r="J30" s="114">
        <f>ROUND(ROUND((SUM(BE113:BE233)),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ROUND(SUM(BF113:BF233), 2)</f>
        <v>0</v>
      </c>
      <c r="G31" s="38"/>
      <c r="H31" s="38"/>
      <c r="I31" s="115">
        <v>0.15</v>
      </c>
      <c r="J31" s="114">
        <f>ROUND(ROUND((SUM(BF113:BF233)),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ROUND(SUM(BG113:BG233),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ROUND(SUM(BH113:BH233),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ROUND(SUM(BI113:BI233),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116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25" t="str">
        <f>E7</f>
        <v>Stavební úpravy v budově Základní školy v Olšanech spojené s nástavbou 3.NP vč. nové střešní konstrukce a s přístavbou..</v>
      </c>
      <c r="F45" s="326"/>
      <c r="G45" s="326"/>
      <c r="H45" s="326"/>
      <c r="I45" s="102"/>
      <c r="J45" s="38"/>
      <c r="K45" s="41"/>
    </row>
    <row r="46" spans="2:11" s="1" customFormat="1" ht="14.45" customHeight="1">
      <c r="B46" s="37"/>
      <c r="C46" s="33" t="s">
        <v>114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7" t="str">
        <f>E9</f>
        <v>G21 - Zařízení silnoproudé elektrotechniky včetně hromosvodů 2NP</v>
      </c>
      <c r="F47" s="328"/>
      <c r="G47" s="328"/>
      <c r="H47" s="32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03" t="s">
        <v>27</v>
      </c>
      <c r="J49" s="104" t="str">
        <f>IF(J12="","",J12)</f>
        <v>4.6.2018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03" t="s">
        <v>37</v>
      </c>
      <c r="J51" s="316" t="str">
        <f>E21</f>
        <v xml:space="preserve"> 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02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117</v>
      </c>
      <c r="D54" s="116"/>
      <c r="E54" s="116"/>
      <c r="F54" s="116"/>
      <c r="G54" s="116"/>
      <c r="H54" s="116"/>
      <c r="I54" s="127"/>
      <c r="J54" s="128" t="s">
        <v>118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119</v>
      </c>
      <c r="D56" s="38"/>
      <c r="E56" s="38"/>
      <c r="F56" s="38"/>
      <c r="G56" s="38"/>
      <c r="H56" s="38"/>
      <c r="I56" s="102"/>
      <c r="J56" s="112">
        <f>J113</f>
        <v>0</v>
      </c>
      <c r="K56" s="41"/>
      <c r="AU56" s="20" t="s">
        <v>120</v>
      </c>
    </row>
    <row r="57" spans="2:47" s="7" customFormat="1" ht="24.95" customHeight="1">
      <c r="B57" s="131"/>
      <c r="C57" s="132"/>
      <c r="D57" s="133" t="s">
        <v>121</v>
      </c>
      <c r="E57" s="134"/>
      <c r="F57" s="134"/>
      <c r="G57" s="134"/>
      <c r="H57" s="134"/>
      <c r="I57" s="135"/>
      <c r="J57" s="136">
        <f>J114</f>
        <v>0</v>
      </c>
      <c r="K57" s="137"/>
    </row>
    <row r="58" spans="2:47" s="8" customFormat="1" ht="19.899999999999999" customHeight="1">
      <c r="B58" s="138"/>
      <c r="C58" s="139"/>
      <c r="D58" s="140" t="s">
        <v>629</v>
      </c>
      <c r="E58" s="141"/>
      <c r="F58" s="141"/>
      <c r="G58" s="141"/>
      <c r="H58" s="141"/>
      <c r="I58" s="142"/>
      <c r="J58" s="143">
        <f>J115</f>
        <v>0</v>
      </c>
      <c r="K58" s="144"/>
    </row>
    <row r="59" spans="2:47" s="8" customFormat="1" ht="19.899999999999999" customHeight="1">
      <c r="B59" s="138"/>
      <c r="C59" s="139"/>
      <c r="D59" s="140" t="s">
        <v>630</v>
      </c>
      <c r="E59" s="141"/>
      <c r="F59" s="141"/>
      <c r="G59" s="141"/>
      <c r="H59" s="141"/>
      <c r="I59" s="142"/>
      <c r="J59" s="143">
        <f>J118</f>
        <v>0</v>
      </c>
      <c r="K59" s="144"/>
    </row>
    <row r="60" spans="2:47" s="8" customFormat="1" ht="19.899999999999999" customHeight="1">
      <c r="B60" s="138"/>
      <c r="C60" s="139"/>
      <c r="D60" s="140" t="s">
        <v>133</v>
      </c>
      <c r="E60" s="141"/>
      <c r="F60" s="141"/>
      <c r="G60" s="141"/>
      <c r="H60" s="141"/>
      <c r="I60" s="142"/>
      <c r="J60" s="143">
        <f>J121</f>
        <v>0</v>
      </c>
      <c r="K60" s="144"/>
    </row>
    <row r="61" spans="2:47" s="8" customFormat="1" ht="19.899999999999999" customHeight="1">
      <c r="B61" s="138"/>
      <c r="C61" s="139"/>
      <c r="D61" s="140" t="s">
        <v>134</v>
      </c>
      <c r="E61" s="141"/>
      <c r="F61" s="141"/>
      <c r="G61" s="141"/>
      <c r="H61" s="141"/>
      <c r="I61" s="142"/>
      <c r="J61" s="143">
        <f>J124</f>
        <v>0</v>
      </c>
      <c r="K61" s="144"/>
    </row>
    <row r="62" spans="2:47" s="8" customFormat="1" ht="19.899999999999999" customHeight="1">
      <c r="B62" s="138"/>
      <c r="C62" s="139"/>
      <c r="D62" s="140" t="s">
        <v>631</v>
      </c>
      <c r="E62" s="141"/>
      <c r="F62" s="141"/>
      <c r="G62" s="141"/>
      <c r="H62" s="141"/>
      <c r="I62" s="142"/>
      <c r="J62" s="143">
        <f>J127</f>
        <v>0</v>
      </c>
      <c r="K62" s="144"/>
    </row>
    <row r="63" spans="2:47" s="8" customFormat="1" ht="19.899999999999999" customHeight="1">
      <c r="B63" s="138"/>
      <c r="C63" s="139"/>
      <c r="D63" s="140" t="s">
        <v>632</v>
      </c>
      <c r="E63" s="141"/>
      <c r="F63" s="141"/>
      <c r="G63" s="141"/>
      <c r="H63" s="141"/>
      <c r="I63" s="142"/>
      <c r="J63" s="143">
        <f>J132</f>
        <v>0</v>
      </c>
      <c r="K63" s="144"/>
    </row>
    <row r="64" spans="2:47" s="8" customFormat="1" ht="19.899999999999999" customHeight="1">
      <c r="B64" s="138"/>
      <c r="C64" s="139"/>
      <c r="D64" s="140" t="s">
        <v>633</v>
      </c>
      <c r="E64" s="141"/>
      <c r="F64" s="141"/>
      <c r="G64" s="141"/>
      <c r="H64" s="141"/>
      <c r="I64" s="142"/>
      <c r="J64" s="143">
        <f>J136</f>
        <v>0</v>
      </c>
      <c r="K64" s="144"/>
    </row>
    <row r="65" spans="2:11" s="8" customFormat="1" ht="19.899999999999999" customHeight="1">
      <c r="B65" s="138"/>
      <c r="C65" s="139"/>
      <c r="D65" s="140" t="s">
        <v>138</v>
      </c>
      <c r="E65" s="141"/>
      <c r="F65" s="141"/>
      <c r="G65" s="141"/>
      <c r="H65" s="141"/>
      <c r="I65" s="142"/>
      <c r="J65" s="143">
        <f>J140</f>
        <v>0</v>
      </c>
      <c r="K65" s="144"/>
    </row>
    <row r="66" spans="2:11" s="8" customFormat="1" ht="19.899999999999999" customHeight="1">
      <c r="B66" s="138"/>
      <c r="C66" s="139"/>
      <c r="D66" s="140" t="s">
        <v>635</v>
      </c>
      <c r="E66" s="141"/>
      <c r="F66" s="141"/>
      <c r="G66" s="141"/>
      <c r="H66" s="141"/>
      <c r="I66" s="142"/>
      <c r="J66" s="143">
        <f>J143</f>
        <v>0</v>
      </c>
      <c r="K66" s="144"/>
    </row>
    <row r="67" spans="2:11" s="8" customFormat="1" ht="19.899999999999999" customHeight="1">
      <c r="B67" s="138"/>
      <c r="C67" s="139"/>
      <c r="D67" s="140" t="s">
        <v>139</v>
      </c>
      <c r="E67" s="141"/>
      <c r="F67" s="141"/>
      <c r="G67" s="141"/>
      <c r="H67" s="141"/>
      <c r="I67" s="142"/>
      <c r="J67" s="143">
        <f>J146</f>
        <v>0</v>
      </c>
      <c r="K67" s="144"/>
    </row>
    <row r="68" spans="2:11" s="8" customFormat="1" ht="19.899999999999999" customHeight="1">
      <c r="B68" s="138"/>
      <c r="C68" s="139"/>
      <c r="D68" s="140" t="s">
        <v>140</v>
      </c>
      <c r="E68" s="141"/>
      <c r="F68" s="141"/>
      <c r="G68" s="141"/>
      <c r="H68" s="141"/>
      <c r="I68" s="142"/>
      <c r="J68" s="143">
        <f>J148</f>
        <v>0</v>
      </c>
      <c r="K68" s="144"/>
    </row>
    <row r="69" spans="2:11" s="8" customFormat="1" ht="19.899999999999999" customHeight="1">
      <c r="B69" s="138"/>
      <c r="C69" s="139"/>
      <c r="D69" s="140" t="s">
        <v>141</v>
      </c>
      <c r="E69" s="141"/>
      <c r="F69" s="141"/>
      <c r="G69" s="141"/>
      <c r="H69" s="141"/>
      <c r="I69" s="142"/>
      <c r="J69" s="143">
        <f>J151</f>
        <v>0</v>
      </c>
      <c r="K69" s="144"/>
    </row>
    <row r="70" spans="2:11" s="8" customFormat="1" ht="19.899999999999999" customHeight="1">
      <c r="B70" s="138"/>
      <c r="C70" s="139"/>
      <c r="D70" s="140" t="s">
        <v>142</v>
      </c>
      <c r="E70" s="141"/>
      <c r="F70" s="141"/>
      <c r="G70" s="141"/>
      <c r="H70" s="141"/>
      <c r="I70" s="142"/>
      <c r="J70" s="143">
        <f>J154</f>
        <v>0</v>
      </c>
      <c r="K70" s="144"/>
    </row>
    <row r="71" spans="2:11" s="8" customFormat="1" ht="19.899999999999999" customHeight="1">
      <c r="B71" s="138"/>
      <c r="C71" s="139"/>
      <c r="D71" s="140" t="s">
        <v>636</v>
      </c>
      <c r="E71" s="141"/>
      <c r="F71" s="141"/>
      <c r="G71" s="141"/>
      <c r="H71" s="141"/>
      <c r="I71" s="142"/>
      <c r="J71" s="143">
        <f>J157</f>
        <v>0</v>
      </c>
      <c r="K71" s="144"/>
    </row>
    <row r="72" spans="2:11" s="8" customFormat="1" ht="19.899999999999999" customHeight="1">
      <c r="B72" s="138"/>
      <c r="C72" s="139"/>
      <c r="D72" s="140" t="s">
        <v>143</v>
      </c>
      <c r="E72" s="141"/>
      <c r="F72" s="141"/>
      <c r="G72" s="141"/>
      <c r="H72" s="141"/>
      <c r="I72" s="142"/>
      <c r="J72" s="143">
        <f>J160</f>
        <v>0</v>
      </c>
      <c r="K72" s="144"/>
    </row>
    <row r="73" spans="2:11" s="8" customFormat="1" ht="19.899999999999999" customHeight="1">
      <c r="B73" s="138"/>
      <c r="C73" s="139"/>
      <c r="D73" s="140" t="s">
        <v>145</v>
      </c>
      <c r="E73" s="141"/>
      <c r="F73" s="141"/>
      <c r="G73" s="141"/>
      <c r="H73" s="141"/>
      <c r="I73" s="142"/>
      <c r="J73" s="143">
        <f>J163</f>
        <v>0</v>
      </c>
      <c r="K73" s="144"/>
    </row>
    <row r="74" spans="2:11" s="8" customFormat="1" ht="19.899999999999999" customHeight="1">
      <c r="B74" s="138"/>
      <c r="C74" s="139"/>
      <c r="D74" s="140" t="s">
        <v>915</v>
      </c>
      <c r="E74" s="141"/>
      <c r="F74" s="141"/>
      <c r="G74" s="141"/>
      <c r="H74" s="141"/>
      <c r="I74" s="142"/>
      <c r="J74" s="143">
        <f>J165</f>
        <v>0</v>
      </c>
      <c r="K74" s="144"/>
    </row>
    <row r="75" spans="2:11" s="8" customFormat="1" ht="19.899999999999999" customHeight="1">
      <c r="B75" s="138"/>
      <c r="C75" s="139"/>
      <c r="D75" s="140" t="s">
        <v>639</v>
      </c>
      <c r="E75" s="141"/>
      <c r="F75" s="141"/>
      <c r="G75" s="141"/>
      <c r="H75" s="141"/>
      <c r="I75" s="142"/>
      <c r="J75" s="143">
        <f>J167</f>
        <v>0</v>
      </c>
      <c r="K75" s="144"/>
    </row>
    <row r="76" spans="2:11" s="8" customFormat="1" ht="19.899999999999999" customHeight="1">
      <c r="B76" s="138"/>
      <c r="C76" s="139"/>
      <c r="D76" s="140" t="s">
        <v>640</v>
      </c>
      <c r="E76" s="141"/>
      <c r="F76" s="141"/>
      <c r="G76" s="141"/>
      <c r="H76" s="141"/>
      <c r="I76" s="142"/>
      <c r="J76" s="143">
        <f>J171</f>
        <v>0</v>
      </c>
      <c r="K76" s="144"/>
    </row>
    <row r="77" spans="2:11" s="8" customFormat="1" ht="19.899999999999999" customHeight="1">
      <c r="B77" s="138"/>
      <c r="C77" s="139"/>
      <c r="D77" s="140" t="s">
        <v>148</v>
      </c>
      <c r="E77" s="141"/>
      <c r="F77" s="141"/>
      <c r="G77" s="141"/>
      <c r="H77" s="141"/>
      <c r="I77" s="142"/>
      <c r="J77" s="143">
        <f>J174</f>
        <v>0</v>
      </c>
      <c r="K77" s="144"/>
    </row>
    <row r="78" spans="2:11" s="8" customFormat="1" ht="19.899999999999999" customHeight="1">
      <c r="B78" s="138"/>
      <c r="C78" s="139"/>
      <c r="D78" s="140" t="s">
        <v>641</v>
      </c>
      <c r="E78" s="141"/>
      <c r="F78" s="141"/>
      <c r="G78" s="141"/>
      <c r="H78" s="141"/>
      <c r="I78" s="142"/>
      <c r="J78" s="143">
        <f>J177</f>
        <v>0</v>
      </c>
      <c r="K78" s="144"/>
    </row>
    <row r="79" spans="2:11" s="8" customFormat="1" ht="19.899999999999999" customHeight="1">
      <c r="B79" s="138"/>
      <c r="C79" s="139"/>
      <c r="D79" s="140" t="s">
        <v>642</v>
      </c>
      <c r="E79" s="141"/>
      <c r="F79" s="141"/>
      <c r="G79" s="141"/>
      <c r="H79" s="141"/>
      <c r="I79" s="142"/>
      <c r="J79" s="143">
        <f>J180</f>
        <v>0</v>
      </c>
      <c r="K79" s="144"/>
    </row>
    <row r="80" spans="2:11" s="8" customFormat="1" ht="19.899999999999999" customHeight="1">
      <c r="B80" s="138"/>
      <c r="C80" s="139"/>
      <c r="D80" s="140" t="s">
        <v>643</v>
      </c>
      <c r="E80" s="141"/>
      <c r="F80" s="141"/>
      <c r="G80" s="141"/>
      <c r="H80" s="141"/>
      <c r="I80" s="142"/>
      <c r="J80" s="143">
        <f>J183</f>
        <v>0</v>
      </c>
      <c r="K80" s="144"/>
    </row>
    <row r="81" spans="2:11" s="8" customFormat="1" ht="19.899999999999999" customHeight="1">
      <c r="B81" s="138"/>
      <c r="C81" s="139"/>
      <c r="D81" s="140" t="s">
        <v>149</v>
      </c>
      <c r="E81" s="141"/>
      <c r="F81" s="141"/>
      <c r="G81" s="141"/>
      <c r="H81" s="141"/>
      <c r="I81" s="142"/>
      <c r="J81" s="143">
        <f>J186</f>
        <v>0</v>
      </c>
      <c r="K81" s="144"/>
    </row>
    <row r="82" spans="2:11" s="8" customFormat="1" ht="19.899999999999999" customHeight="1">
      <c r="B82" s="138"/>
      <c r="C82" s="139"/>
      <c r="D82" s="140" t="s">
        <v>916</v>
      </c>
      <c r="E82" s="141"/>
      <c r="F82" s="141"/>
      <c r="G82" s="141"/>
      <c r="H82" s="141"/>
      <c r="I82" s="142"/>
      <c r="J82" s="143">
        <f>J189</f>
        <v>0</v>
      </c>
      <c r="K82" s="144"/>
    </row>
    <row r="83" spans="2:11" s="8" customFormat="1" ht="19.899999999999999" customHeight="1">
      <c r="B83" s="138"/>
      <c r="C83" s="139"/>
      <c r="D83" s="140" t="s">
        <v>151</v>
      </c>
      <c r="E83" s="141"/>
      <c r="F83" s="141"/>
      <c r="G83" s="141"/>
      <c r="H83" s="141"/>
      <c r="I83" s="142"/>
      <c r="J83" s="143">
        <f>J206</f>
        <v>0</v>
      </c>
      <c r="K83" s="144"/>
    </row>
    <row r="84" spans="2:11" s="8" customFormat="1" ht="19.899999999999999" customHeight="1">
      <c r="B84" s="138"/>
      <c r="C84" s="139"/>
      <c r="D84" s="140" t="s">
        <v>152</v>
      </c>
      <c r="E84" s="141"/>
      <c r="F84" s="141"/>
      <c r="G84" s="141"/>
      <c r="H84" s="141"/>
      <c r="I84" s="142"/>
      <c r="J84" s="143">
        <f>J210</f>
        <v>0</v>
      </c>
      <c r="K84" s="144"/>
    </row>
    <row r="85" spans="2:11" s="8" customFormat="1" ht="19.899999999999999" customHeight="1">
      <c r="B85" s="138"/>
      <c r="C85" s="139"/>
      <c r="D85" s="140" t="s">
        <v>153</v>
      </c>
      <c r="E85" s="141"/>
      <c r="F85" s="141"/>
      <c r="G85" s="141"/>
      <c r="H85" s="141"/>
      <c r="I85" s="142"/>
      <c r="J85" s="143">
        <f>J213</f>
        <v>0</v>
      </c>
      <c r="K85" s="144"/>
    </row>
    <row r="86" spans="2:11" s="8" customFormat="1" ht="19.899999999999999" customHeight="1">
      <c r="B86" s="138"/>
      <c r="C86" s="139"/>
      <c r="D86" s="140" t="s">
        <v>154</v>
      </c>
      <c r="E86" s="141"/>
      <c r="F86" s="141"/>
      <c r="G86" s="141"/>
      <c r="H86" s="141"/>
      <c r="I86" s="142"/>
      <c r="J86" s="143">
        <f>J216</f>
        <v>0</v>
      </c>
      <c r="K86" s="144"/>
    </row>
    <row r="87" spans="2:11" s="7" customFormat="1" ht="24.95" customHeight="1">
      <c r="B87" s="131"/>
      <c r="C87" s="132"/>
      <c r="D87" s="133" t="s">
        <v>155</v>
      </c>
      <c r="E87" s="134"/>
      <c r="F87" s="134"/>
      <c r="G87" s="134"/>
      <c r="H87" s="134"/>
      <c r="I87" s="135"/>
      <c r="J87" s="136">
        <f>J219</f>
        <v>0</v>
      </c>
      <c r="K87" s="137"/>
    </row>
    <row r="88" spans="2:11" s="8" customFormat="1" ht="19.899999999999999" customHeight="1">
      <c r="B88" s="138"/>
      <c r="C88" s="139"/>
      <c r="D88" s="140" t="s">
        <v>156</v>
      </c>
      <c r="E88" s="141"/>
      <c r="F88" s="141"/>
      <c r="G88" s="141"/>
      <c r="H88" s="141"/>
      <c r="I88" s="142"/>
      <c r="J88" s="143">
        <f>J220</f>
        <v>0</v>
      </c>
      <c r="K88" s="144"/>
    </row>
    <row r="89" spans="2:11" s="8" customFormat="1" ht="19.899999999999999" customHeight="1">
      <c r="B89" s="138"/>
      <c r="C89" s="139"/>
      <c r="D89" s="140" t="s">
        <v>157</v>
      </c>
      <c r="E89" s="141"/>
      <c r="F89" s="141"/>
      <c r="G89" s="141"/>
      <c r="H89" s="141"/>
      <c r="I89" s="142"/>
      <c r="J89" s="143">
        <f>J223</f>
        <v>0</v>
      </c>
      <c r="K89" s="144"/>
    </row>
    <row r="90" spans="2:11" s="8" customFormat="1" ht="19.899999999999999" customHeight="1">
      <c r="B90" s="138"/>
      <c r="C90" s="139"/>
      <c r="D90" s="140" t="s">
        <v>158</v>
      </c>
      <c r="E90" s="141"/>
      <c r="F90" s="141"/>
      <c r="G90" s="141"/>
      <c r="H90" s="141"/>
      <c r="I90" s="142"/>
      <c r="J90" s="143">
        <f>J226</f>
        <v>0</v>
      </c>
      <c r="K90" s="144"/>
    </row>
    <row r="91" spans="2:11" s="7" customFormat="1" ht="24.95" customHeight="1">
      <c r="B91" s="131"/>
      <c r="C91" s="132"/>
      <c r="D91" s="133" t="s">
        <v>161</v>
      </c>
      <c r="E91" s="134"/>
      <c r="F91" s="134"/>
      <c r="G91" s="134"/>
      <c r="H91" s="134"/>
      <c r="I91" s="135"/>
      <c r="J91" s="136">
        <f>J229</f>
        <v>0</v>
      </c>
      <c r="K91" s="137"/>
    </row>
    <row r="92" spans="2:11" s="8" customFormat="1" ht="19.899999999999999" customHeight="1">
      <c r="B92" s="138"/>
      <c r="C92" s="139"/>
      <c r="D92" s="140" t="s">
        <v>162</v>
      </c>
      <c r="E92" s="141"/>
      <c r="F92" s="141"/>
      <c r="G92" s="141"/>
      <c r="H92" s="141"/>
      <c r="I92" s="142"/>
      <c r="J92" s="143">
        <f>J230</f>
        <v>0</v>
      </c>
      <c r="K92" s="144"/>
    </row>
    <row r="93" spans="2:11" s="8" customFormat="1" ht="19.899999999999999" customHeight="1">
      <c r="B93" s="138"/>
      <c r="C93" s="139"/>
      <c r="D93" s="140" t="s">
        <v>163</v>
      </c>
      <c r="E93" s="141"/>
      <c r="F93" s="141"/>
      <c r="G93" s="141"/>
      <c r="H93" s="141"/>
      <c r="I93" s="142"/>
      <c r="J93" s="143">
        <f>J232</f>
        <v>0</v>
      </c>
      <c r="K93" s="144"/>
    </row>
    <row r="94" spans="2:11" s="1" customFormat="1" ht="21.75" customHeight="1">
      <c r="B94" s="37"/>
      <c r="C94" s="38"/>
      <c r="D94" s="38"/>
      <c r="E94" s="38"/>
      <c r="F94" s="38"/>
      <c r="G94" s="38"/>
      <c r="H94" s="38"/>
      <c r="I94" s="102"/>
      <c r="J94" s="38"/>
      <c r="K94" s="41"/>
    </row>
    <row r="95" spans="2:11" s="1" customFormat="1" ht="6.95" customHeight="1">
      <c r="B95" s="52"/>
      <c r="C95" s="53"/>
      <c r="D95" s="53"/>
      <c r="E95" s="53"/>
      <c r="F95" s="53"/>
      <c r="G95" s="53"/>
      <c r="H95" s="53"/>
      <c r="I95" s="123"/>
      <c r="J95" s="53"/>
      <c r="K95" s="54"/>
    </row>
    <row r="99" spans="2:20" s="1" customFormat="1" ht="6.95" customHeight="1">
      <c r="B99" s="55"/>
      <c r="C99" s="56"/>
      <c r="D99" s="56"/>
      <c r="E99" s="56"/>
      <c r="F99" s="56"/>
      <c r="G99" s="56"/>
      <c r="H99" s="56"/>
      <c r="I99" s="124"/>
      <c r="J99" s="56"/>
      <c r="K99" s="56"/>
      <c r="L99" s="37"/>
    </row>
    <row r="100" spans="2:20" s="1" customFormat="1" ht="36.950000000000003" customHeight="1">
      <c r="B100" s="37"/>
      <c r="C100" s="57" t="s">
        <v>164</v>
      </c>
      <c r="L100" s="37"/>
    </row>
    <row r="101" spans="2:20" s="1" customFormat="1" ht="6.95" customHeight="1">
      <c r="B101" s="37"/>
      <c r="L101" s="37"/>
    </row>
    <row r="102" spans="2:20" s="1" customFormat="1" ht="14.45" customHeight="1">
      <c r="B102" s="37"/>
      <c r="C102" s="59" t="s">
        <v>19</v>
      </c>
      <c r="L102" s="37"/>
    </row>
    <row r="103" spans="2:20" s="1" customFormat="1" ht="16.5" customHeight="1">
      <c r="B103" s="37"/>
      <c r="E103" s="321" t="str">
        <f>E7</f>
        <v>Stavební úpravy v budově Základní školy v Olšanech spojené s nástavbou 3.NP vč. nové střešní konstrukce a s přístavbou..</v>
      </c>
      <c r="F103" s="322"/>
      <c r="G103" s="322"/>
      <c r="H103" s="322"/>
      <c r="L103" s="37"/>
    </row>
    <row r="104" spans="2:20" s="1" customFormat="1" ht="14.45" customHeight="1">
      <c r="B104" s="37"/>
      <c r="C104" s="59" t="s">
        <v>114</v>
      </c>
      <c r="L104" s="37"/>
    </row>
    <row r="105" spans="2:20" s="1" customFormat="1" ht="17.25" customHeight="1">
      <c r="B105" s="37"/>
      <c r="E105" s="290" t="str">
        <f>E9</f>
        <v>G21 - Zařízení silnoproudé elektrotechniky včetně hromosvodů 2NP</v>
      </c>
      <c r="F105" s="323"/>
      <c r="G105" s="323"/>
      <c r="H105" s="323"/>
      <c r="L105" s="37"/>
    </row>
    <row r="106" spans="2:20" s="1" customFormat="1" ht="6.95" customHeight="1">
      <c r="B106" s="37"/>
      <c r="L106" s="37"/>
    </row>
    <row r="107" spans="2:20" s="1" customFormat="1" ht="18" customHeight="1">
      <c r="B107" s="37"/>
      <c r="C107" s="59" t="s">
        <v>25</v>
      </c>
      <c r="F107" s="145" t="str">
        <f>F12</f>
        <v xml:space="preserve"> </v>
      </c>
      <c r="I107" s="146" t="s">
        <v>27</v>
      </c>
      <c r="J107" s="63" t="str">
        <f>IF(J12="","",J12)</f>
        <v>4.6.2018</v>
      </c>
      <c r="L107" s="37"/>
    </row>
    <row r="108" spans="2:20" s="1" customFormat="1" ht="6.95" customHeight="1">
      <c r="B108" s="37"/>
      <c r="L108" s="37"/>
    </row>
    <row r="109" spans="2:20" s="1" customFormat="1" ht="15">
      <c r="B109" s="37"/>
      <c r="C109" s="59" t="s">
        <v>31</v>
      </c>
      <c r="F109" s="145" t="str">
        <f>E15</f>
        <v xml:space="preserve"> </v>
      </c>
      <c r="I109" s="146" t="s">
        <v>37</v>
      </c>
      <c r="J109" s="145" t="str">
        <f>E21</f>
        <v xml:space="preserve"> </v>
      </c>
      <c r="L109" s="37"/>
    </row>
    <row r="110" spans="2:20" s="1" customFormat="1" ht="14.45" customHeight="1">
      <c r="B110" s="37"/>
      <c r="C110" s="59" t="s">
        <v>35</v>
      </c>
      <c r="F110" s="145" t="str">
        <f>IF(E18="","",E18)</f>
        <v/>
      </c>
      <c r="L110" s="37"/>
    </row>
    <row r="111" spans="2:20" s="1" customFormat="1" ht="10.35" customHeight="1">
      <c r="B111" s="37"/>
      <c r="L111" s="37"/>
    </row>
    <row r="112" spans="2:20" s="9" customFormat="1" ht="29.25" customHeight="1">
      <c r="B112" s="147"/>
      <c r="C112" s="148" t="s">
        <v>165</v>
      </c>
      <c r="D112" s="149" t="s">
        <v>59</v>
      </c>
      <c r="E112" s="149" t="s">
        <v>55</v>
      </c>
      <c r="F112" s="149" t="s">
        <v>166</v>
      </c>
      <c r="G112" s="149" t="s">
        <v>167</v>
      </c>
      <c r="H112" s="149" t="s">
        <v>168</v>
      </c>
      <c r="I112" s="150" t="s">
        <v>169</v>
      </c>
      <c r="J112" s="149" t="s">
        <v>118</v>
      </c>
      <c r="K112" s="151" t="s">
        <v>170</v>
      </c>
      <c r="L112" s="147"/>
      <c r="M112" s="69" t="s">
        <v>171</v>
      </c>
      <c r="N112" s="70" t="s">
        <v>44</v>
      </c>
      <c r="O112" s="70" t="s">
        <v>172</v>
      </c>
      <c r="P112" s="70" t="s">
        <v>173</v>
      </c>
      <c r="Q112" s="70" t="s">
        <v>174</v>
      </c>
      <c r="R112" s="70" t="s">
        <v>175</v>
      </c>
      <c r="S112" s="70" t="s">
        <v>176</v>
      </c>
      <c r="T112" s="71" t="s">
        <v>177</v>
      </c>
    </row>
    <row r="113" spans="2:65" s="1" customFormat="1" ht="29.25" customHeight="1">
      <c r="B113" s="37"/>
      <c r="C113" s="73" t="s">
        <v>119</v>
      </c>
      <c r="J113" s="152">
        <f>BK113</f>
        <v>0</v>
      </c>
      <c r="L113" s="37"/>
      <c r="M113" s="72"/>
      <c r="N113" s="64"/>
      <c r="O113" s="64"/>
      <c r="P113" s="153">
        <f>P114+P219+P229</f>
        <v>0</v>
      </c>
      <c r="Q113" s="64"/>
      <c r="R113" s="153">
        <f>R114+R219+R229</f>
        <v>2.24E-4</v>
      </c>
      <c r="S113" s="64"/>
      <c r="T113" s="154">
        <f>T114+T219+T229</f>
        <v>0</v>
      </c>
      <c r="AT113" s="20" t="s">
        <v>73</v>
      </c>
      <c r="AU113" s="20" t="s">
        <v>120</v>
      </c>
      <c r="BK113" s="155">
        <f>BK114+BK219+BK229</f>
        <v>0</v>
      </c>
    </row>
    <row r="114" spans="2:65" s="10" customFormat="1" ht="37.35" customHeight="1">
      <c r="B114" s="156"/>
      <c r="D114" s="157" t="s">
        <v>73</v>
      </c>
      <c r="E114" s="158" t="s">
        <v>178</v>
      </c>
      <c r="F114" s="158" t="s">
        <v>179</v>
      </c>
      <c r="I114" s="159"/>
      <c r="J114" s="160">
        <f>BK114</f>
        <v>0</v>
      </c>
      <c r="L114" s="156"/>
      <c r="M114" s="161"/>
      <c r="N114" s="162"/>
      <c r="O114" s="162"/>
      <c r="P114" s="163">
        <f>P115+P118+P121+P124+P127+P132+P136+P140+P143+P146+P148+P151+P154+P157+P160+P163+P165+P167+P171+P174+P177+P180+P183+P186+P189+P206+P210+P213+P216</f>
        <v>0</v>
      </c>
      <c r="Q114" s="162"/>
      <c r="R114" s="163">
        <f>R115+R118+R121+R124+R127+R132+R136+R140+R143+R146+R148+R151+R154+R157+R160+R163+R165+R167+R171+R174+R177+R180+R183+R186+R189+R206+R210+R213+R216</f>
        <v>2.24E-4</v>
      </c>
      <c r="S114" s="162"/>
      <c r="T114" s="164">
        <f>T115+T118+T121+T124+T127+T132+T136+T140+T143+T146+T148+T151+T154+T157+T160+T163+T165+T167+T171+T174+T177+T180+T183+T186+T189+T206+T210+T213+T216</f>
        <v>0</v>
      </c>
      <c r="AR114" s="157" t="s">
        <v>83</v>
      </c>
      <c r="AT114" s="165" t="s">
        <v>73</v>
      </c>
      <c r="AU114" s="165" t="s">
        <v>74</v>
      </c>
      <c r="AY114" s="157" t="s">
        <v>180</v>
      </c>
      <c r="BK114" s="166">
        <f>BK115+BK118+BK121+BK124+BK127+BK132+BK136+BK140+BK143+BK146+BK148+BK151+BK154+BK157+BK160+BK163+BK165+BK167+BK171+BK174+BK177+BK180+BK183+BK186+BK189+BK206+BK210+BK213+BK216</f>
        <v>0</v>
      </c>
    </row>
    <row r="115" spans="2:65" s="10" customFormat="1" ht="19.899999999999999" customHeight="1">
      <c r="B115" s="156"/>
      <c r="D115" s="167" t="s">
        <v>73</v>
      </c>
      <c r="E115" s="168" t="s">
        <v>653</v>
      </c>
      <c r="F115" s="168" t="s">
        <v>654</v>
      </c>
      <c r="I115" s="159"/>
      <c r="J115" s="169">
        <f>BK115</f>
        <v>0</v>
      </c>
      <c r="L115" s="156"/>
      <c r="M115" s="161"/>
      <c r="N115" s="162"/>
      <c r="O115" s="162"/>
      <c r="P115" s="163">
        <f>SUM(P116:P117)</f>
        <v>0</v>
      </c>
      <c r="Q115" s="162"/>
      <c r="R115" s="163">
        <f>SUM(R116:R117)</f>
        <v>0</v>
      </c>
      <c r="S115" s="162"/>
      <c r="T115" s="164">
        <f>SUM(T116:T117)</f>
        <v>0</v>
      </c>
      <c r="AR115" s="157" t="s">
        <v>83</v>
      </c>
      <c r="AT115" s="165" t="s">
        <v>73</v>
      </c>
      <c r="AU115" s="165" t="s">
        <v>24</v>
      </c>
      <c r="AY115" s="157" t="s">
        <v>180</v>
      </c>
      <c r="BK115" s="166">
        <f>SUM(BK116:BK117)</f>
        <v>0</v>
      </c>
    </row>
    <row r="116" spans="2:65" s="1" customFormat="1" ht="38.25" customHeight="1">
      <c r="B116" s="170"/>
      <c r="C116" s="171" t="s">
        <v>655</v>
      </c>
      <c r="D116" s="171" t="s">
        <v>184</v>
      </c>
      <c r="E116" s="172" t="s">
        <v>656</v>
      </c>
      <c r="F116" s="173" t="s">
        <v>657</v>
      </c>
      <c r="G116" s="174" t="s">
        <v>187</v>
      </c>
      <c r="H116" s="175">
        <v>1</v>
      </c>
      <c r="I116" s="176"/>
      <c r="J116" s="177">
        <f>ROUND(I116*H116,2)</f>
        <v>0</v>
      </c>
      <c r="K116" s="173" t="s">
        <v>188</v>
      </c>
      <c r="L116" s="37"/>
      <c r="M116" s="178" t="s">
        <v>5</v>
      </c>
      <c r="N116" s="179" t="s">
        <v>45</v>
      </c>
      <c r="O116" s="38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20" t="s">
        <v>189</v>
      </c>
      <c r="AT116" s="20" t="s">
        <v>184</v>
      </c>
      <c r="AU116" s="20" t="s">
        <v>83</v>
      </c>
      <c r="AY116" s="20" t="s">
        <v>180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20" t="s">
        <v>24</v>
      </c>
      <c r="BK116" s="182">
        <f>ROUND(I116*H116,2)</f>
        <v>0</v>
      </c>
      <c r="BL116" s="20" t="s">
        <v>189</v>
      </c>
      <c r="BM116" s="20" t="s">
        <v>658</v>
      </c>
    </row>
    <row r="117" spans="2:65" s="1" customFormat="1" ht="25.5" customHeight="1">
      <c r="B117" s="170"/>
      <c r="C117" s="171" t="s">
        <v>659</v>
      </c>
      <c r="D117" s="171" t="s">
        <v>184</v>
      </c>
      <c r="E117" s="172" t="s">
        <v>660</v>
      </c>
      <c r="F117" s="173" t="s">
        <v>661</v>
      </c>
      <c r="G117" s="174" t="s">
        <v>187</v>
      </c>
      <c r="H117" s="175">
        <v>5</v>
      </c>
      <c r="I117" s="176"/>
      <c r="J117" s="177">
        <f>ROUND(I117*H117,2)</f>
        <v>0</v>
      </c>
      <c r="K117" s="173" t="s">
        <v>188</v>
      </c>
      <c r="L117" s="37"/>
      <c r="M117" s="178" t="s">
        <v>5</v>
      </c>
      <c r="N117" s="179" t="s">
        <v>45</v>
      </c>
      <c r="O117" s="38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AR117" s="20" t="s">
        <v>189</v>
      </c>
      <c r="AT117" s="20" t="s">
        <v>184</v>
      </c>
      <c r="AU117" s="20" t="s">
        <v>83</v>
      </c>
      <c r="AY117" s="20" t="s">
        <v>180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20" t="s">
        <v>24</v>
      </c>
      <c r="BK117" s="182">
        <f>ROUND(I117*H117,2)</f>
        <v>0</v>
      </c>
      <c r="BL117" s="20" t="s">
        <v>189</v>
      </c>
      <c r="BM117" s="20" t="s">
        <v>662</v>
      </c>
    </row>
    <row r="118" spans="2:65" s="10" customFormat="1" ht="29.85" customHeight="1">
      <c r="B118" s="156"/>
      <c r="D118" s="167" t="s">
        <v>73</v>
      </c>
      <c r="E118" s="168" t="s">
        <v>663</v>
      </c>
      <c r="F118" s="168" t="s">
        <v>664</v>
      </c>
      <c r="I118" s="159"/>
      <c r="J118" s="169">
        <f>BK118</f>
        <v>0</v>
      </c>
      <c r="L118" s="156"/>
      <c r="M118" s="161"/>
      <c r="N118" s="162"/>
      <c r="O118" s="162"/>
      <c r="P118" s="163">
        <f>SUM(P119:P120)</f>
        <v>0</v>
      </c>
      <c r="Q118" s="162"/>
      <c r="R118" s="163">
        <f>SUM(R119:R120)</f>
        <v>0</v>
      </c>
      <c r="S118" s="162"/>
      <c r="T118" s="164">
        <f>SUM(T119:T120)</f>
        <v>0</v>
      </c>
      <c r="AR118" s="157" t="s">
        <v>83</v>
      </c>
      <c r="AT118" s="165" t="s">
        <v>73</v>
      </c>
      <c r="AU118" s="165" t="s">
        <v>24</v>
      </c>
      <c r="AY118" s="157" t="s">
        <v>180</v>
      </c>
      <c r="BK118" s="166">
        <f>SUM(BK119:BK120)</f>
        <v>0</v>
      </c>
    </row>
    <row r="119" spans="2:65" s="1" customFormat="1" ht="25.5" customHeight="1">
      <c r="B119" s="170"/>
      <c r="C119" s="171" t="s">
        <v>665</v>
      </c>
      <c r="D119" s="171" t="s">
        <v>184</v>
      </c>
      <c r="E119" s="172" t="s">
        <v>666</v>
      </c>
      <c r="F119" s="173" t="s">
        <v>667</v>
      </c>
      <c r="G119" s="174" t="s">
        <v>187</v>
      </c>
      <c r="H119" s="175">
        <v>2</v>
      </c>
      <c r="I119" s="176"/>
      <c r="J119" s="177">
        <f>ROUND(I119*H119,2)</f>
        <v>0</v>
      </c>
      <c r="K119" s="173" t="s">
        <v>188</v>
      </c>
      <c r="L119" s="37"/>
      <c r="M119" s="178" t="s">
        <v>5</v>
      </c>
      <c r="N119" s="179" t="s">
        <v>45</v>
      </c>
      <c r="O119" s="38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AR119" s="20" t="s">
        <v>189</v>
      </c>
      <c r="AT119" s="20" t="s">
        <v>184</v>
      </c>
      <c r="AU119" s="20" t="s">
        <v>83</v>
      </c>
      <c r="AY119" s="20" t="s">
        <v>180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20" t="s">
        <v>24</v>
      </c>
      <c r="BK119" s="182">
        <f>ROUND(I119*H119,2)</f>
        <v>0</v>
      </c>
      <c r="BL119" s="20" t="s">
        <v>189</v>
      </c>
      <c r="BM119" s="20" t="s">
        <v>668</v>
      </c>
    </row>
    <row r="120" spans="2:65" s="1" customFormat="1" ht="25.5" customHeight="1">
      <c r="B120" s="170"/>
      <c r="C120" s="171" t="s">
        <v>669</v>
      </c>
      <c r="D120" s="171" t="s">
        <v>184</v>
      </c>
      <c r="E120" s="172" t="s">
        <v>660</v>
      </c>
      <c r="F120" s="173" t="s">
        <v>661</v>
      </c>
      <c r="G120" s="174" t="s">
        <v>187</v>
      </c>
      <c r="H120" s="175">
        <v>4</v>
      </c>
      <c r="I120" s="176"/>
      <c r="J120" s="177">
        <f>ROUND(I120*H120,2)</f>
        <v>0</v>
      </c>
      <c r="K120" s="173" t="s">
        <v>188</v>
      </c>
      <c r="L120" s="37"/>
      <c r="M120" s="178" t="s">
        <v>5</v>
      </c>
      <c r="N120" s="179" t="s">
        <v>45</v>
      </c>
      <c r="O120" s="38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AR120" s="20" t="s">
        <v>189</v>
      </c>
      <c r="AT120" s="20" t="s">
        <v>184</v>
      </c>
      <c r="AU120" s="20" t="s">
        <v>83</v>
      </c>
      <c r="AY120" s="20" t="s">
        <v>180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20" t="s">
        <v>24</v>
      </c>
      <c r="BK120" s="182">
        <f>ROUND(I120*H120,2)</f>
        <v>0</v>
      </c>
      <c r="BL120" s="20" t="s">
        <v>189</v>
      </c>
      <c r="BM120" s="20" t="s">
        <v>670</v>
      </c>
    </row>
    <row r="121" spans="2:65" s="10" customFormat="1" ht="29.85" customHeight="1">
      <c r="B121" s="156"/>
      <c r="D121" s="167" t="s">
        <v>73</v>
      </c>
      <c r="E121" s="168" t="s">
        <v>305</v>
      </c>
      <c r="F121" s="168" t="s">
        <v>306</v>
      </c>
      <c r="I121" s="159"/>
      <c r="J121" s="169">
        <f>BK121</f>
        <v>0</v>
      </c>
      <c r="L121" s="156"/>
      <c r="M121" s="161"/>
      <c r="N121" s="162"/>
      <c r="O121" s="162"/>
      <c r="P121" s="163">
        <f>SUM(P122:P123)</f>
        <v>0</v>
      </c>
      <c r="Q121" s="162"/>
      <c r="R121" s="163">
        <f>SUM(R122:R123)</f>
        <v>0</v>
      </c>
      <c r="S121" s="162"/>
      <c r="T121" s="164">
        <f>SUM(T122:T123)</f>
        <v>0</v>
      </c>
      <c r="AR121" s="157" t="s">
        <v>83</v>
      </c>
      <c r="AT121" s="165" t="s">
        <v>73</v>
      </c>
      <c r="AU121" s="165" t="s">
        <v>24</v>
      </c>
      <c r="AY121" s="157" t="s">
        <v>180</v>
      </c>
      <c r="BK121" s="166">
        <f>SUM(BK122:BK123)</f>
        <v>0</v>
      </c>
    </row>
    <row r="122" spans="2:65" s="1" customFormat="1" ht="25.5" customHeight="1">
      <c r="B122" s="170"/>
      <c r="C122" s="171" t="s">
        <v>307</v>
      </c>
      <c r="D122" s="171" t="s">
        <v>184</v>
      </c>
      <c r="E122" s="172" t="s">
        <v>308</v>
      </c>
      <c r="F122" s="173" t="s">
        <v>309</v>
      </c>
      <c r="G122" s="174" t="s">
        <v>187</v>
      </c>
      <c r="H122" s="175">
        <v>27</v>
      </c>
      <c r="I122" s="176"/>
      <c r="J122" s="177">
        <f>ROUND(I122*H122,2)</f>
        <v>0</v>
      </c>
      <c r="K122" s="173" t="s">
        <v>188</v>
      </c>
      <c r="L122" s="37"/>
      <c r="M122" s="178" t="s">
        <v>5</v>
      </c>
      <c r="N122" s="179" t="s">
        <v>45</v>
      </c>
      <c r="O122" s="38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AR122" s="20" t="s">
        <v>189</v>
      </c>
      <c r="AT122" s="20" t="s">
        <v>184</v>
      </c>
      <c r="AU122" s="20" t="s">
        <v>83</v>
      </c>
      <c r="AY122" s="20" t="s">
        <v>180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20" t="s">
        <v>24</v>
      </c>
      <c r="BK122" s="182">
        <f>ROUND(I122*H122,2)</f>
        <v>0</v>
      </c>
      <c r="BL122" s="20" t="s">
        <v>189</v>
      </c>
      <c r="BM122" s="20" t="s">
        <v>310</v>
      </c>
    </row>
    <row r="123" spans="2:65" s="1" customFormat="1" ht="25.5" customHeight="1">
      <c r="B123" s="170"/>
      <c r="C123" s="183" t="s">
        <v>311</v>
      </c>
      <c r="D123" s="183" t="s">
        <v>192</v>
      </c>
      <c r="E123" s="184" t="s">
        <v>312</v>
      </c>
      <c r="F123" s="185" t="s">
        <v>313</v>
      </c>
      <c r="G123" s="186" t="s">
        <v>194</v>
      </c>
      <c r="H123" s="187">
        <v>27</v>
      </c>
      <c r="I123" s="188"/>
      <c r="J123" s="189">
        <f>ROUND(I123*H123,2)</f>
        <v>0</v>
      </c>
      <c r="K123" s="185" t="s">
        <v>5</v>
      </c>
      <c r="L123" s="190"/>
      <c r="M123" s="191" t="s">
        <v>5</v>
      </c>
      <c r="N123" s="192" t="s">
        <v>45</v>
      </c>
      <c r="O123" s="38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AR123" s="20" t="s">
        <v>195</v>
      </c>
      <c r="AT123" s="20" t="s">
        <v>192</v>
      </c>
      <c r="AU123" s="20" t="s">
        <v>83</v>
      </c>
      <c r="AY123" s="20" t="s">
        <v>180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20" t="s">
        <v>24</v>
      </c>
      <c r="BK123" s="182">
        <f>ROUND(I123*H123,2)</f>
        <v>0</v>
      </c>
      <c r="BL123" s="20" t="s">
        <v>189</v>
      </c>
      <c r="BM123" s="20" t="s">
        <v>314</v>
      </c>
    </row>
    <row r="124" spans="2:65" s="10" customFormat="1" ht="29.85" customHeight="1">
      <c r="B124" s="156"/>
      <c r="D124" s="167" t="s">
        <v>73</v>
      </c>
      <c r="E124" s="168" t="s">
        <v>315</v>
      </c>
      <c r="F124" s="168" t="s">
        <v>316</v>
      </c>
      <c r="I124" s="159"/>
      <c r="J124" s="169">
        <f>BK124</f>
        <v>0</v>
      </c>
      <c r="L124" s="156"/>
      <c r="M124" s="161"/>
      <c r="N124" s="162"/>
      <c r="O124" s="162"/>
      <c r="P124" s="163">
        <f>SUM(P125:P126)</f>
        <v>0</v>
      </c>
      <c r="Q124" s="162"/>
      <c r="R124" s="163">
        <f>SUM(R125:R126)</f>
        <v>0</v>
      </c>
      <c r="S124" s="162"/>
      <c r="T124" s="164">
        <f>SUM(T125:T126)</f>
        <v>0</v>
      </c>
      <c r="AR124" s="157" t="s">
        <v>83</v>
      </c>
      <c r="AT124" s="165" t="s">
        <v>73</v>
      </c>
      <c r="AU124" s="165" t="s">
        <v>24</v>
      </c>
      <c r="AY124" s="157" t="s">
        <v>180</v>
      </c>
      <c r="BK124" s="166">
        <f>SUM(BK125:BK126)</f>
        <v>0</v>
      </c>
    </row>
    <row r="125" spans="2:65" s="1" customFormat="1" ht="38.25" customHeight="1">
      <c r="B125" s="170"/>
      <c r="C125" s="171" t="s">
        <v>317</v>
      </c>
      <c r="D125" s="171" t="s">
        <v>184</v>
      </c>
      <c r="E125" s="172" t="s">
        <v>318</v>
      </c>
      <c r="F125" s="173" t="s">
        <v>319</v>
      </c>
      <c r="G125" s="174" t="s">
        <v>187</v>
      </c>
      <c r="H125" s="175">
        <v>12</v>
      </c>
      <c r="I125" s="176"/>
      <c r="J125" s="177">
        <f>ROUND(I125*H125,2)</f>
        <v>0</v>
      </c>
      <c r="K125" s="173" t="s">
        <v>188</v>
      </c>
      <c r="L125" s="37"/>
      <c r="M125" s="178" t="s">
        <v>5</v>
      </c>
      <c r="N125" s="179" t="s">
        <v>45</v>
      </c>
      <c r="O125" s="3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AR125" s="20" t="s">
        <v>189</v>
      </c>
      <c r="AT125" s="20" t="s">
        <v>184</v>
      </c>
      <c r="AU125" s="20" t="s">
        <v>83</v>
      </c>
      <c r="AY125" s="20" t="s">
        <v>180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20" t="s">
        <v>24</v>
      </c>
      <c r="BK125" s="182">
        <f>ROUND(I125*H125,2)</f>
        <v>0</v>
      </c>
      <c r="BL125" s="20" t="s">
        <v>189</v>
      </c>
      <c r="BM125" s="20" t="s">
        <v>320</v>
      </c>
    </row>
    <row r="126" spans="2:65" s="1" customFormat="1" ht="16.5" customHeight="1">
      <c r="B126" s="170"/>
      <c r="C126" s="183" t="s">
        <v>321</v>
      </c>
      <c r="D126" s="183" t="s">
        <v>192</v>
      </c>
      <c r="E126" s="184" t="s">
        <v>322</v>
      </c>
      <c r="F126" s="185" t="s">
        <v>323</v>
      </c>
      <c r="G126" s="186" t="s">
        <v>194</v>
      </c>
      <c r="H126" s="187">
        <v>12</v>
      </c>
      <c r="I126" s="188"/>
      <c r="J126" s="189">
        <f>ROUND(I126*H126,2)</f>
        <v>0</v>
      </c>
      <c r="K126" s="185" t="s">
        <v>5</v>
      </c>
      <c r="L126" s="190"/>
      <c r="M126" s="191" t="s">
        <v>5</v>
      </c>
      <c r="N126" s="192" t="s">
        <v>45</v>
      </c>
      <c r="O126" s="38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AR126" s="20" t="s">
        <v>195</v>
      </c>
      <c r="AT126" s="20" t="s">
        <v>192</v>
      </c>
      <c r="AU126" s="20" t="s">
        <v>83</v>
      </c>
      <c r="AY126" s="20" t="s">
        <v>180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20" t="s">
        <v>24</v>
      </c>
      <c r="BK126" s="182">
        <f>ROUND(I126*H126,2)</f>
        <v>0</v>
      </c>
      <c r="BL126" s="20" t="s">
        <v>189</v>
      </c>
      <c r="BM126" s="20" t="s">
        <v>324</v>
      </c>
    </row>
    <row r="127" spans="2:65" s="10" customFormat="1" ht="29.85" customHeight="1">
      <c r="B127" s="156"/>
      <c r="D127" s="167" t="s">
        <v>73</v>
      </c>
      <c r="E127" s="168" t="s">
        <v>671</v>
      </c>
      <c r="F127" s="168" t="s">
        <v>672</v>
      </c>
      <c r="I127" s="159"/>
      <c r="J127" s="169">
        <f>BK127</f>
        <v>0</v>
      </c>
      <c r="L127" s="156"/>
      <c r="M127" s="161"/>
      <c r="N127" s="162"/>
      <c r="O127" s="162"/>
      <c r="P127" s="163">
        <f>SUM(P128:P131)</f>
        <v>0</v>
      </c>
      <c r="Q127" s="162"/>
      <c r="R127" s="163">
        <f>SUM(R128:R131)</f>
        <v>0</v>
      </c>
      <c r="S127" s="162"/>
      <c r="T127" s="164">
        <f>SUM(T128:T131)</f>
        <v>0</v>
      </c>
      <c r="AR127" s="157" t="s">
        <v>83</v>
      </c>
      <c r="AT127" s="165" t="s">
        <v>73</v>
      </c>
      <c r="AU127" s="165" t="s">
        <v>24</v>
      </c>
      <c r="AY127" s="157" t="s">
        <v>180</v>
      </c>
      <c r="BK127" s="166">
        <f>SUM(BK128:BK131)</f>
        <v>0</v>
      </c>
    </row>
    <row r="128" spans="2:65" s="1" customFormat="1" ht="38.25" customHeight="1">
      <c r="B128" s="170"/>
      <c r="C128" s="171" t="s">
        <v>673</v>
      </c>
      <c r="D128" s="171" t="s">
        <v>184</v>
      </c>
      <c r="E128" s="172" t="s">
        <v>674</v>
      </c>
      <c r="F128" s="173" t="s">
        <v>675</v>
      </c>
      <c r="G128" s="174" t="s">
        <v>187</v>
      </c>
      <c r="H128" s="175">
        <v>6</v>
      </c>
      <c r="I128" s="176"/>
      <c r="J128" s="177">
        <f>ROUND(I128*H128,2)</f>
        <v>0</v>
      </c>
      <c r="K128" s="173" t="s">
        <v>188</v>
      </c>
      <c r="L128" s="37"/>
      <c r="M128" s="178" t="s">
        <v>5</v>
      </c>
      <c r="N128" s="179" t="s">
        <v>45</v>
      </c>
      <c r="O128" s="3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20" t="s">
        <v>189</v>
      </c>
      <c r="AT128" s="20" t="s">
        <v>184</v>
      </c>
      <c r="AU128" s="20" t="s">
        <v>83</v>
      </c>
      <c r="AY128" s="20" t="s">
        <v>180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20" t="s">
        <v>24</v>
      </c>
      <c r="BK128" s="182">
        <f>ROUND(I128*H128,2)</f>
        <v>0</v>
      </c>
      <c r="BL128" s="20" t="s">
        <v>189</v>
      </c>
      <c r="BM128" s="20" t="s">
        <v>676</v>
      </c>
    </row>
    <row r="129" spans="2:65" s="1" customFormat="1" ht="25.5" customHeight="1">
      <c r="B129" s="170"/>
      <c r="C129" s="183" t="s">
        <v>677</v>
      </c>
      <c r="D129" s="183" t="s">
        <v>192</v>
      </c>
      <c r="E129" s="184" t="s">
        <v>678</v>
      </c>
      <c r="F129" s="185" t="s">
        <v>679</v>
      </c>
      <c r="G129" s="186" t="s">
        <v>194</v>
      </c>
      <c r="H129" s="187">
        <v>6</v>
      </c>
      <c r="I129" s="188"/>
      <c r="J129" s="189">
        <f>ROUND(I129*H129,2)</f>
        <v>0</v>
      </c>
      <c r="K129" s="185" t="s">
        <v>5</v>
      </c>
      <c r="L129" s="190"/>
      <c r="M129" s="191" t="s">
        <v>5</v>
      </c>
      <c r="N129" s="192" t="s">
        <v>45</v>
      </c>
      <c r="O129" s="38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AR129" s="20" t="s">
        <v>195</v>
      </c>
      <c r="AT129" s="20" t="s">
        <v>192</v>
      </c>
      <c r="AU129" s="20" t="s">
        <v>83</v>
      </c>
      <c r="AY129" s="20" t="s">
        <v>180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20" t="s">
        <v>24</v>
      </c>
      <c r="BK129" s="182">
        <f>ROUND(I129*H129,2)</f>
        <v>0</v>
      </c>
      <c r="BL129" s="20" t="s">
        <v>189</v>
      </c>
      <c r="BM129" s="20" t="s">
        <v>680</v>
      </c>
    </row>
    <row r="130" spans="2:65" s="1" customFormat="1" ht="16.5" customHeight="1">
      <c r="B130" s="170"/>
      <c r="C130" s="183" t="s">
        <v>681</v>
      </c>
      <c r="D130" s="183" t="s">
        <v>192</v>
      </c>
      <c r="E130" s="184" t="s">
        <v>682</v>
      </c>
      <c r="F130" s="185" t="s">
        <v>683</v>
      </c>
      <c r="G130" s="186" t="s">
        <v>194</v>
      </c>
      <c r="H130" s="187">
        <v>6</v>
      </c>
      <c r="I130" s="188"/>
      <c r="J130" s="189">
        <f>ROUND(I130*H130,2)</f>
        <v>0</v>
      </c>
      <c r="K130" s="185" t="s">
        <v>5</v>
      </c>
      <c r="L130" s="190"/>
      <c r="M130" s="191" t="s">
        <v>5</v>
      </c>
      <c r="N130" s="192" t="s">
        <v>45</v>
      </c>
      <c r="O130" s="3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0" t="s">
        <v>195</v>
      </c>
      <c r="AT130" s="20" t="s">
        <v>192</v>
      </c>
      <c r="AU130" s="20" t="s">
        <v>83</v>
      </c>
      <c r="AY130" s="20" t="s">
        <v>180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0" t="s">
        <v>24</v>
      </c>
      <c r="BK130" s="182">
        <f>ROUND(I130*H130,2)</f>
        <v>0</v>
      </c>
      <c r="BL130" s="20" t="s">
        <v>189</v>
      </c>
      <c r="BM130" s="20" t="s">
        <v>684</v>
      </c>
    </row>
    <row r="131" spans="2:65" s="1" customFormat="1" ht="16.5" customHeight="1">
      <c r="B131" s="170"/>
      <c r="C131" s="183" t="s">
        <v>685</v>
      </c>
      <c r="D131" s="183" t="s">
        <v>192</v>
      </c>
      <c r="E131" s="184" t="s">
        <v>686</v>
      </c>
      <c r="F131" s="185" t="s">
        <v>687</v>
      </c>
      <c r="G131" s="186" t="s">
        <v>194</v>
      </c>
      <c r="H131" s="187">
        <v>6</v>
      </c>
      <c r="I131" s="188"/>
      <c r="J131" s="189">
        <f>ROUND(I131*H131,2)</f>
        <v>0</v>
      </c>
      <c r="K131" s="185" t="s">
        <v>5</v>
      </c>
      <c r="L131" s="190"/>
      <c r="M131" s="191" t="s">
        <v>5</v>
      </c>
      <c r="N131" s="192" t="s">
        <v>45</v>
      </c>
      <c r="O131" s="38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AR131" s="20" t="s">
        <v>195</v>
      </c>
      <c r="AT131" s="20" t="s">
        <v>192</v>
      </c>
      <c r="AU131" s="20" t="s">
        <v>83</v>
      </c>
      <c r="AY131" s="20" t="s">
        <v>180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0" t="s">
        <v>24</v>
      </c>
      <c r="BK131" s="182">
        <f>ROUND(I131*H131,2)</f>
        <v>0</v>
      </c>
      <c r="BL131" s="20" t="s">
        <v>189</v>
      </c>
      <c r="BM131" s="20" t="s">
        <v>688</v>
      </c>
    </row>
    <row r="132" spans="2:65" s="10" customFormat="1" ht="29.85" customHeight="1">
      <c r="B132" s="156"/>
      <c r="D132" s="167" t="s">
        <v>73</v>
      </c>
      <c r="E132" s="168" t="s">
        <v>689</v>
      </c>
      <c r="F132" s="168" t="s">
        <v>690</v>
      </c>
      <c r="I132" s="159"/>
      <c r="J132" s="169">
        <f>BK132</f>
        <v>0</v>
      </c>
      <c r="L132" s="156"/>
      <c r="M132" s="161"/>
      <c r="N132" s="162"/>
      <c r="O132" s="162"/>
      <c r="P132" s="163">
        <f>SUM(P133:P135)</f>
        <v>0</v>
      </c>
      <c r="Q132" s="162"/>
      <c r="R132" s="163">
        <f>SUM(R133:R135)</f>
        <v>0</v>
      </c>
      <c r="S132" s="162"/>
      <c r="T132" s="164">
        <f>SUM(T133:T135)</f>
        <v>0</v>
      </c>
      <c r="AR132" s="157" t="s">
        <v>83</v>
      </c>
      <c r="AT132" s="165" t="s">
        <v>73</v>
      </c>
      <c r="AU132" s="165" t="s">
        <v>24</v>
      </c>
      <c r="AY132" s="157" t="s">
        <v>180</v>
      </c>
      <c r="BK132" s="166">
        <f>SUM(BK133:BK135)</f>
        <v>0</v>
      </c>
    </row>
    <row r="133" spans="2:65" s="1" customFormat="1" ht="25.5" customHeight="1">
      <c r="B133" s="170"/>
      <c r="C133" s="171" t="s">
        <v>691</v>
      </c>
      <c r="D133" s="171" t="s">
        <v>184</v>
      </c>
      <c r="E133" s="172" t="s">
        <v>692</v>
      </c>
      <c r="F133" s="173" t="s">
        <v>693</v>
      </c>
      <c r="G133" s="174" t="s">
        <v>187</v>
      </c>
      <c r="H133" s="175">
        <v>1</v>
      </c>
      <c r="I133" s="176"/>
      <c r="J133" s="177">
        <f>ROUND(I133*H133,2)</f>
        <v>0</v>
      </c>
      <c r="K133" s="173" t="s">
        <v>188</v>
      </c>
      <c r="L133" s="37"/>
      <c r="M133" s="178" t="s">
        <v>5</v>
      </c>
      <c r="N133" s="179" t="s">
        <v>45</v>
      </c>
      <c r="O133" s="38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AR133" s="20" t="s">
        <v>189</v>
      </c>
      <c r="AT133" s="20" t="s">
        <v>184</v>
      </c>
      <c r="AU133" s="20" t="s">
        <v>83</v>
      </c>
      <c r="AY133" s="20" t="s">
        <v>180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20" t="s">
        <v>24</v>
      </c>
      <c r="BK133" s="182">
        <f>ROUND(I133*H133,2)</f>
        <v>0</v>
      </c>
      <c r="BL133" s="20" t="s">
        <v>189</v>
      </c>
      <c r="BM133" s="20" t="s">
        <v>694</v>
      </c>
    </row>
    <row r="134" spans="2:65" s="1" customFormat="1" ht="16.5" customHeight="1">
      <c r="B134" s="170"/>
      <c r="C134" s="183" t="s">
        <v>695</v>
      </c>
      <c r="D134" s="183" t="s">
        <v>192</v>
      </c>
      <c r="E134" s="184" t="s">
        <v>696</v>
      </c>
      <c r="F134" s="185" t="s">
        <v>697</v>
      </c>
      <c r="G134" s="186" t="s">
        <v>194</v>
      </c>
      <c r="H134" s="187">
        <v>1</v>
      </c>
      <c r="I134" s="188"/>
      <c r="J134" s="189">
        <f>ROUND(I134*H134,2)</f>
        <v>0</v>
      </c>
      <c r="K134" s="185" t="s">
        <v>5</v>
      </c>
      <c r="L134" s="190"/>
      <c r="M134" s="191" t="s">
        <v>5</v>
      </c>
      <c r="N134" s="192" t="s">
        <v>45</v>
      </c>
      <c r="O134" s="3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20" t="s">
        <v>195</v>
      </c>
      <c r="AT134" s="20" t="s">
        <v>192</v>
      </c>
      <c r="AU134" s="20" t="s">
        <v>83</v>
      </c>
      <c r="AY134" s="20" t="s">
        <v>180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0" t="s">
        <v>24</v>
      </c>
      <c r="BK134" s="182">
        <f>ROUND(I134*H134,2)</f>
        <v>0</v>
      </c>
      <c r="BL134" s="20" t="s">
        <v>189</v>
      </c>
      <c r="BM134" s="20" t="s">
        <v>698</v>
      </c>
    </row>
    <row r="135" spans="2:65" s="1" customFormat="1" ht="16.5" customHeight="1">
      <c r="B135" s="170"/>
      <c r="C135" s="183" t="s">
        <v>699</v>
      </c>
      <c r="D135" s="183" t="s">
        <v>192</v>
      </c>
      <c r="E135" s="184" t="s">
        <v>700</v>
      </c>
      <c r="F135" s="185" t="s">
        <v>701</v>
      </c>
      <c r="G135" s="186" t="s">
        <v>194</v>
      </c>
      <c r="H135" s="187">
        <v>1</v>
      </c>
      <c r="I135" s="188"/>
      <c r="J135" s="189">
        <f>ROUND(I135*H135,2)</f>
        <v>0</v>
      </c>
      <c r="K135" s="185" t="s">
        <v>5</v>
      </c>
      <c r="L135" s="190"/>
      <c r="M135" s="191" t="s">
        <v>5</v>
      </c>
      <c r="N135" s="192" t="s">
        <v>45</v>
      </c>
      <c r="O135" s="38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20" t="s">
        <v>195</v>
      </c>
      <c r="AT135" s="20" t="s">
        <v>192</v>
      </c>
      <c r="AU135" s="20" t="s">
        <v>83</v>
      </c>
      <c r="AY135" s="20" t="s">
        <v>180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20" t="s">
        <v>24</v>
      </c>
      <c r="BK135" s="182">
        <f>ROUND(I135*H135,2)</f>
        <v>0</v>
      </c>
      <c r="BL135" s="20" t="s">
        <v>189</v>
      </c>
      <c r="BM135" s="20" t="s">
        <v>702</v>
      </c>
    </row>
    <row r="136" spans="2:65" s="10" customFormat="1" ht="29.85" customHeight="1">
      <c r="B136" s="156"/>
      <c r="D136" s="167" t="s">
        <v>73</v>
      </c>
      <c r="E136" s="168" t="s">
        <v>703</v>
      </c>
      <c r="F136" s="168" t="s">
        <v>704</v>
      </c>
      <c r="I136" s="159"/>
      <c r="J136" s="169">
        <f>BK136</f>
        <v>0</v>
      </c>
      <c r="L136" s="156"/>
      <c r="M136" s="161"/>
      <c r="N136" s="162"/>
      <c r="O136" s="162"/>
      <c r="P136" s="163">
        <f>SUM(P137:P139)</f>
        <v>0</v>
      </c>
      <c r="Q136" s="162"/>
      <c r="R136" s="163">
        <f>SUM(R137:R139)</f>
        <v>0</v>
      </c>
      <c r="S136" s="162"/>
      <c r="T136" s="164">
        <f>SUM(T137:T139)</f>
        <v>0</v>
      </c>
      <c r="AR136" s="157" t="s">
        <v>83</v>
      </c>
      <c r="AT136" s="165" t="s">
        <v>73</v>
      </c>
      <c r="AU136" s="165" t="s">
        <v>24</v>
      </c>
      <c r="AY136" s="157" t="s">
        <v>180</v>
      </c>
      <c r="BK136" s="166">
        <f>SUM(BK137:BK139)</f>
        <v>0</v>
      </c>
    </row>
    <row r="137" spans="2:65" s="1" customFormat="1" ht="25.5" customHeight="1">
      <c r="B137" s="170"/>
      <c r="C137" s="171" t="s">
        <v>705</v>
      </c>
      <c r="D137" s="171" t="s">
        <v>184</v>
      </c>
      <c r="E137" s="172" t="s">
        <v>342</v>
      </c>
      <c r="F137" s="173" t="s">
        <v>343</v>
      </c>
      <c r="G137" s="174" t="s">
        <v>187</v>
      </c>
      <c r="H137" s="175">
        <v>9</v>
      </c>
      <c r="I137" s="176"/>
      <c r="J137" s="177">
        <f>ROUND(I137*H137,2)</f>
        <v>0</v>
      </c>
      <c r="K137" s="173" t="s">
        <v>188</v>
      </c>
      <c r="L137" s="37"/>
      <c r="M137" s="178" t="s">
        <v>5</v>
      </c>
      <c r="N137" s="179" t="s">
        <v>45</v>
      </c>
      <c r="O137" s="3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20" t="s">
        <v>189</v>
      </c>
      <c r="AT137" s="20" t="s">
        <v>184</v>
      </c>
      <c r="AU137" s="20" t="s">
        <v>83</v>
      </c>
      <c r="AY137" s="20" t="s">
        <v>180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20" t="s">
        <v>24</v>
      </c>
      <c r="BK137" s="182">
        <f>ROUND(I137*H137,2)</f>
        <v>0</v>
      </c>
      <c r="BL137" s="20" t="s">
        <v>189</v>
      </c>
      <c r="BM137" s="20" t="s">
        <v>706</v>
      </c>
    </row>
    <row r="138" spans="2:65" s="1" customFormat="1" ht="25.5" customHeight="1">
      <c r="B138" s="170"/>
      <c r="C138" s="183" t="s">
        <v>707</v>
      </c>
      <c r="D138" s="183" t="s">
        <v>192</v>
      </c>
      <c r="E138" s="184" t="s">
        <v>708</v>
      </c>
      <c r="F138" s="185" t="s">
        <v>709</v>
      </c>
      <c r="G138" s="186" t="s">
        <v>194</v>
      </c>
      <c r="H138" s="187">
        <v>9</v>
      </c>
      <c r="I138" s="188"/>
      <c r="J138" s="189">
        <f>ROUND(I138*H138,2)</f>
        <v>0</v>
      </c>
      <c r="K138" s="185" t="s">
        <v>5</v>
      </c>
      <c r="L138" s="190"/>
      <c r="M138" s="191" t="s">
        <v>5</v>
      </c>
      <c r="N138" s="192" t="s">
        <v>45</v>
      </c>
      <c r="O138" s="38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20" t="s">
        <v>195</v>
      </c>
      <c r="AT138" s="20" t="s">
        <v>192</v>
      </c>
      <c r="AU138" s="20" t="s">
        <v>83</v>
      </c>
      <c r="AY138" s="20" t="s">
        <v>180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20" t="s">
        <v>24</v>
      </c>
      <c r="BK138" s="182">
        <f>ROUND(I138*H138,2)</f>
        <v>0</v>
      </c>
      <c r="BL138" s="20" t="s">
        <v>189</v>
      </c>
      <c r="BM138" s="20" t="s">
        <v>710</v>
      </c>
    </row>
    <row r="139" spans="2:65" s="1" customFormat="1" ht="25.5" customHeight="1">
      <c r="B139" s="170"/>
      <c r="C139" s="183" t="s">
        <v>711</v>
      </c>
      <c r="D139" s="183" t="s">
        <v>192</v>
      </c>
      <c r="E139" s="184" t="s">
        <v>712</v>
      </c>
      <c r="F139" s="185" t="s">
        <v>713</v>
      </c>
      <c r="G139" s="186" t="s">
        <v>194</v>
      </c>
      <c r="H139" s="187">
        <v>9</v>
      </c>
      <c r="I139" s="188"/>
      <c r="J139" s="189">
        <f>ROUND(I139*H139,2)</f>
        <v>0</v>
      </c>
      <c r="K139" s="185" t="s">
        <v>5</v>
      </c>
      <c r="L139" s="190"/>
      <c r="M139" s="191" t="s">
        <v>5</v>
      </c>
      <c r="N139" s="192" t="s">
        <v>45</v>
      </c>
      <c r="O139" s="3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20" t="s">
        <v>195</v>
      </c>
      <c r="AT139" s="20" t="s">
        <v>192</v>
      </c>
      <c r="AU139" s="20" t="s">
        <v>83</v>
      </c>
      <c r="AY139" s="20" t="s">
        <v>180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20" t="s">
        <v>24</v>
      </c>
      <c r="BK139" s="182">
        <f>ROUND(I139*H139,2)</f>
        <v>0</v>
      </c>
      <c r="BL139" s="20" t="s">
        <v>189</v>
      </c>
      <c r="BM139" s="20" t="s">
        <v>714</v>
      </c>
    </row>
    <row r="140" spans="2:65" s="10" customFormat="1" ht="29.85" customHeight="1">
      <c r="B140" s="156"/>
      <c r="D140" s="167" t="s">
        <v>73</v>
      </c>
      <c r="E140" s="168" t="s">
        <v>363</v>
      </c>
      <c r="F140" s="168" t="s">
        <v>364</v>
      </c>
      <c r="I140" s="159"/>
      <c r="J140" s="169">
        <f>BK140</f>
        <v>0</v>
      </c>
      <c r="L140" s="156"/>
      <c r="M140" s="161"/>
      <c r="N140" s="162"/>
      <c r="O140" s="162"/>
      <c r="P140" s="163">
        <f>SUM(P141:P142)</f>
        <v>0</v>
      </c>
      <c r="Q140" s="162"/>
      <c r="R140" s="163">
        <f>SUM(R141:R142)</f>
        <v>0</v>
      </c>
      <c r="S140" s="162"/>
      <c r="T140" s="164">
        <f>SUM(T141:T142)</f>
        <v>0</v>
      </c>
      <c r="AR140" s="157" t="s">
        <v>83</v>
      </c>
      <c r="AT140" s="165" t="s">
        <v>73</v>
      </c>
      <c r="AU140" s="165" t="s">
        <v>24</v>
      </c>
      <c r="AY140" s="157" t="s">
        <v>180</v>
      </c>
      <c r="BK140" s="166">
        <f>SUM(BK141:BK142)</f>
        <v>0</v>
      </c>
    </row>
    <row r="141" spans="2:65" s="1" customFormat="1" ht="38.25" customHeight="1">
      <c r="B141" s="170"/>
      <c r="C141" s="171" t="s">
        <v>365</v>
      </c>
      <c r="D141" s="171" t="s">
        <v>184</v>
      </c>
      <c r="E141" s="172" t="s">
        <v>366</v>
      </c>
      <c r="F141" s="173" t="s">
        <v>367</v>
      </c>
      <c r="G141" s="174" t="s">
        <v>187</v>
      </c>
      <c r="H141" s="175">
        <v>9</v>
      </c>
      <c r="I141" s="176"/>
      <c r="J141" s="177">
        <f>ROUND(I141*H141,2)</f>
        <v>0</v>
      </c>
      <c r="K141" s="173" t="s">
        <v>188</v>
      </c>
      <c r="L141" s="37"/>
      <c r="M141" s="178" t="s">
        <v>5</v>
      </c>
      <c r="N141" s="179" t="s">
        <v>45</v>
      </c>
      <c r="O141" s="38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20" t="s">
        <v>189</v>
      </c>
      <c r="AT141" s="20" t="s">
        <v>184</v>
      </c>
      <c r="AU141" s="20" t="s">
        <v>83</v>
      </c>
      <c r="AY141" s="20" t="s">
        <v>180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20" t="s">
        <v>24</v>
      </c>
      <c r="BK141" s="182">
        <f>ROUND(I141*H141,2)</f>
        <v>0</v>
      </c>
      <c r="BL141" s="20" t="s">
        <v>189</v>
      </c>
      <c r="BM141" s="20" t="s">
        <v>368</v>
      </c>
    </row>
    <row r="142" spans="2:65" s="1" customFormat="1" ht="25.5" customHeight="1">
      <c r="B142" s="170"/>
      <c r="C142" s="183" t="s">
        <v>369</v>
      </c>
      <c r="D142" s="183" t="s">
        <v>192</v>
      </c>
      <c r="E142" s="184" t="s">
        <v>370</v>
      </c>
      <c r="F142" s="185" t="s">
        <v>371</v>
      </c>
      <c r="G142" s="186" t="s">
        <v>194</v>
      </c>
      <c r="H142" s="187">
        <v>9</v>
      </c>
      <c r="I142" s="188"/>
      <c r="J142" s="189">
        <f>ROUND(I142*H142,2)</f>
        <v>0</v>
      </c>
      <c r="K142" s="185" t="s">
        <v>5</v>
      </c>
      <c r="L142" s="190"/>
      <c r="M142" s="191" t="s">
        <v>5</v>
      </c>
      <c r="N142" s="192" t="s">
        <v>45</v>
      </c>
      <c r="O142" s="38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20" t="s">
        <v>195</v>
      </c>
      <c r="AT142" s="20" t="s">
        <v>192</v>
      </c>
      <c r="AU142" s="20" t="s">
        <v>83</v>
      </c>
      <c r="AY142" s="20" t="s">
        <v>180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20" t="s">
        <v>24</v>
      </c>
      <c r="BK142" s="182">
        <f>ROUND(I142*H142,2)</f>
        <v>0</v>
      </c>
      <c r="BL142" s="20" t="s">
        <v>189</v>
      </c>
      <c r="BM142" s="20" t="s">
        <v>372</v>
      </c>
    </row>
    <row r="143" spans="2:65" s="10" customFormat="1" ht="29.85" customHeight="1">
      <c r="B143" s="156"/>
      <c r="D143" s="167" t="s">
        <v>73</v>
      </c>
      <c r="E143" s="168" t="s">
        <v>725</v>
      </c>
      <c r="F143" s="168" t="s">
        <v>726</v>
      </c>
      <c r="I143" s="159"/>
      <c r="J143" s="169">
        <f>BK143</f>
        <v>0</v>
      </c>
      <c r="L143" s="156"/>
      <c r="M143" s="161"/>
      <c r="N143" s="162"/>
      <c r="O143" s="162"/>
      <c r="P143" s="163">
        <f>SUM(P144:P145)</f>
        <v>0</v>
      </c>
      <c r="Q143" s="162"/>
      <c r="R143" s="163">
        <f>SUM(R144:R145)</f>
        <v>0</v>
      </c>
      <c r="S143" s="162"/>
      <c r="T143" s="164">
        <f>SUM(T144:T145)</f>
        <v>0</v>
      </c>
      <c r="AR143" s="157" t="s">
        <v>83</v>
      </c>
      <c r="AT143" s="165" t="s">
        <v>73</v>
      </c>
      <c r="AU143" s="165" t="s">
        <v>24</v>
      </c>
      <c r="AY143" s="157" t="s">
        <v>180</v>
      </c>
      <c r="BK143" s="166">
        <f>SUM(BK144:BK145)</f>
        <v>0</v>
      </c>
    </row>
    <row r="144" spans="2:65" s="1" customFormat="1" ht="38.25" customHeight="1">
      <c r="B144" s="170"/>
      <c r="C144" s="171" t="s">
        <v>727</v>
      </c>
      <c r="D144" s="171" t="s">
        <v>184</v>
      </c>
      <c r="E144" s="172" t="s">
        <v>728</v>
      </c>
      <c r="F144" s="173" t="s">
        <v>729</v>
      </c>
      <c r="G144" s="174" t="s">
        <v>187</v>
      </c>
      <c r="H144" s="175">
        <v>2</v>
      </c>
      <c r="I144" s="176"/>
      <c r="J144" s="177">
        <f>ROUND(I144*H144,2)</f>
        <v>0</v>
      </c>
      <c r="K144" s="173" t="s">
        <v>188</v>
      </c>
      <c r="L144" s="37"/>
      <c r="M144" s="178" t="s">
        <v>5</v>
      </c>
      <c r="N144" s="179" t="s">
        <v>45</v>
      </c>
      <c r="O144" s="38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20" t="s">
        <v>189</v>
      </c>
      <c r="AT144" s="20" t="s">
        <v>184</v>
      </c>
      <c r="AU144" s="20" t="s">
        <v>83</v>
      </c>
      <c r="AY144" s="20" t="s">
        <v>180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20" t="s">
        <v>24</v>
      </c>
      <c r="BK144" s="182">
        <f>ROUND(I144*H144,2)</f>
        <v>0</v>
      </c>
      <c r="BL144" s="20" t="s">
        <v>189</v>
      </c>
      <c r="BM144" s="20" t="s">
        <v>730</v>
      </c>
    </row>
    <row r="145" spans="2:65" s="1" customFormat="1" ht="25.5" customHeight="1">
      <c r="B145" s="170"/>
      <c r="C145" s="183" t="s">
        <v>731</v>
      </c>
      <c r="D145" s="183" t="s">
        <v>192</v>
      </c>
      <c r="E145" s="184" t="s">
        <v>732</v>
      </c>
      <c r="F145" s="185" t="s">
        <v>733</v>
      </c>
      <c r="G145" s="186" t="s">
        <v>194</v>
      </c>
      <c r="H145" s="187">
        <v>2</v>
      </c>
      <c r="I145" s="188"/>
      <c r="J145" s="189">
        <f>ROUND(I145*H145,2)</f>
        <v>0</v>
      </c>
      <c r="K145" s="185" t="s">
        <v>5</v>
      </c>
      <c r="L145" s="190"/>
      <c r="M145" s="191" t="s">
        <v>5</v>
      </c>
      <c r="N145" s="192" t="s">
        <v>45</v>
      </c>
      <c r="O145" s="3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20" t="s">
        <v>195</v>
      </c>
      <c r="AT145" s="20" t="s">
        <v>192</v>
      </c>
      <c r="AU145" s="20" t="s">
        <v>83</v>
      </c>
      <c r="AY145" s="20" t="s">
        <v>180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20" t="s">
        <v>24</v>
      </c>
      <c r="BK145" s="182">
        <f>ROUND(I145*H145,2)</f>
        <v>0</v>
      </c>
      <c r="BL145" s="20" t="s">
        <v>189</v>
      </c>
      <c r="BM145" s="20" t="s">
        <v>734</v>
      </c>
    </row>
    <row r="146" spans="2:65" s="10" customFormat="1" ht="29.85" customHeight="1">
      <c r="B146" s="156"/>
      <c r="D146" s="167" t="s">
        <v>73</v>
      </c>
      <c r="E146" s="168" t="s">
        <v>373</v>
      </c>
      <c r="F146" s="168" t="s">
        <v>374</v>
      </c>
      <c r="I146" s="159"/>
      <c r="J146" s="169">
        <f>BK146</f>
        <v>0</v>
      </c>
      <c r="L146" s="156"/>
      <c r="M146" s="161"/>
      <c r="N146" s="162"/>
      <c r="O146" s="162"/>
      <c r="P146" s="163">
        <f>P147</f>
        <v>0</v>
      </c>
      <c r="Q146" s="162"/>
      <c r="R146" s="163">
        <f>R147</f>
        <v>0</v>
      </c>
      <c r="S146" s="162"/>
      <c r="T146" s="164">
        <f>T147</f>
        <v>0</v>
      </c>
      <c r="AR146" s="157" t="s">
        <v>83</v>
      </c>
      <c r="AT146" s="165" t="s">
        <v>73</v>
      </c>
      <c r="AU146" s="165" t="s">
        <v>24</v>
      </c>
      <c r="AY146" s="157" t="s">
        <v>180</v>
      </c>
      <c r="BK146" s="166">
        <f>BK147</f>
        <v>0</v>
      </c>
    </row>
    <row r="147" spans="2:65" s="1" customFormat="1" ht="16.5" customHeight="1">
      <c r="B147" s="170"/>
      <c r="C147" s="183" t="s">
        <v>375</v>
      </c>
      <c r="D147" s="183" t="s">
        <v>192</v>
      </c>
      <c r="E147" s="184" t="s">
        <v>376</v>
      </c>
      <c r="F147" s="185" t="s">
        <v>377</v>
      </c>
      <c r="G147" s="186" t="s">
        <v>194</v>
      </c>
      <c r="H147" s="187">
        <v>27</v>
      </c>
      <c r="I147" s="188"/>
      <c r="J147" s="189">
        <f>ROUND(I147*H147,2)</f>
        <v>0</v>
      </c>
      <c r="K147" s="185" t="s">
        <v>5</v>
      </c>
      <c r="L147" s="190"/>
      <c r="M147" s="191" t="s">
        <v>5</v>
      </c>
      <c r="N147" s="192" t="s">
        <v>45</v>
      </c>
      <c r="O147" s="38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20" t="s">
        <v>195</v>
      </c>
      <c r="AT147" s="20" t="s">
        <v>192</v>
      </c>
      <c r="AU147" s="20" t="s">
        <v>83</v>
      </c>
      <c r="AY147" s="20" t="s">
        <v>180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20" t="s">
        <v>24</v>
      </c>
      <c r="BK147" s="182">
        <f>ROUND(I147*H147,2)</f>
        <v>0</v>
      </c>
      <c r="BL147" s="20" t="s">
        <v>189</v>
      </c>
      <c r="BM147" s="20" t="s">
        <v>378</v>
      </c>
    </row>
    <row r="148" spans="2:65" s="10" customFormat="1" ht="29.85" customHeight="1">
      <c r="B148" s="156"/>
      <c r="D148" s="167" t="s">
        <v>73</v>
      </c>
      <c r="E148" s="168" t="s">
        <v>379</v>
      </c>
      <c r="F148" s="168" t="s">
        <v>380</v>
      </c>
      <c r="I148" s="159"/>
      <c r="J148" s="169">
        <f>BK148</f>
        <v>0</v>
      </c>
      <c r="L148" s="156"/>
      <c r="M148" s="161"/>
      <c r="N148" s="162"/>
      <c r="O148" s="162"/>
      <c r="P148" s="163">
        <f>SUM(P149:P150)</f>
        <v>0</v>
      </c>
      <c r="Q148" s="162"/>
      <c r="R148" s="163">
        <f>SUM(R149:R150)</f>
        <v>0</v>
      </c>
      <c r="S148" s="162"/>
      <c r="T148" s="164">
        <f>SUM(T149:T150)</f>
        <v>0</v>
      </c>
      <c r="AR148" s="157" t="s">
        <v>83</v>
      </c>
      <c r="AT148" s="165" t="s">
        <v>73</v>
      </c>
      <c r="AU148" s="165" t="s">
        <v>24</v>
      </c>
      <c r="AY148" s="157" t="s">
        <v>180</v>
      </c>
      <c r="BK148" s="166">
        <f>SUM(BK149:BK150)</f>
        <v>0</v>
      </c>
    </row>
    <row r="149" spans="2:65" s="1" customFormat="1" ht="25.5" customHeight="1">
      <c r="B149" s="170"/>
      <c r="C149" s="171" t="s">
        <v>381</v>
      </c>
      <c r="D149" s="171" t="s">
        <v>184</v>
      </c>
      <c r="E149" s="172" t="s">
        <v>382</v>
      </c>
      <c r="F149" s="173" t="s">
        <v>383</v>
      </c>
      <c r="G149" s="174" t="s">
        <v>202</v>
      </c>
      <c r="H149" s="175">
        <v>155</v>
      </c>
      <c r="I149" s="176"/>
      <c r="J149" s="177">
        <f>ROUND(I149*H149,2)</f>
        <v>0</v>
      </c>
      <c r="K149" s="173" t="s">
        <v>188</v>
      </c>
      <c r="L149" s="37"/>
      <c r="M149" s="178" t="s">
        <v>5</v>
      </c>
      <c r="N149" s="179" t="s">
        <v>45</v>
      </c>
      <c r="O149" s="38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AR149" s="20" t="s">
        <v>189</v>
      </c>
      <c r="AT149" s="20" t="s">
        <v>184</v>
      </c>
      <c r="AU149" s="20" t="s">
        <v>83</v>
      </c>
      <c r="AY149" s="20" t="s">
        <v>180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20" t="s">
        <v>24</v>
      </c>
      <c r="BK149" s="182">
        <f>ROUND(I149*H149,2)</f>
        <v>0</v>
      </c>
      <c r="BL149" s="20" t="s">
        <v>189</v>
      </c>
      <c r="BM149" s="20" t="s">
        <v>384</v>
      </c>
    </row>
    <row r="150" spans="2:65" s="1" customFormat="1" ht="16.5" customHeight="1">
      <c r="B150" s="170"/>
      <c r="C150" s="183" t="s">
        <v>385</v>
      </c>
      <c r="D150" s="183" t="s">
        <v>192</v>
      </c>
      <c r="E150" s="184" t="s">
        <v>386</v>
      </c>
      <c r="F150" s="185" t="s">
        <v>387</v>
      </c>
      <c r="G150" s="186" t="s">
        <v>192</v>
      </c>
      <c r="H150" s="187">
        <v>155</v>
      </c>
      <c r="I150" s="188"/>
      <c r="J150" s="189">
        <f>ROUND(I150*H150,2)</f>
        <v>0</v>
      </c>
      <c r="K150" s="185" t="s">
        <v>5</v>
      </c>
      <c r="L150" s="190"/>
      <c r="M150" s="191" t="s">
        <v>5</v>
      </c>
      <c r="N150" s="192" t="s">
        <v>45</v>
      </c>
      <c r="O150" s="38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20" t="s">
        <v>195</v>
      </c>
      <c r="AT150" s="20" t="s">
        <v>192</v>
      </c>
      <c r="AU150" s="20" t="s">
        <v>83</v>
      </c>
      <c r="AY150" s="20" t="s">
        <v>180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20" t="s">
        <v>24</v>
      </c>
      <c r="BK150" s="182">
        <f>ROUND(I150*H150,2)</f>
        <v>0</v>
      </c>
      <c r="BL150" s="20" t="s">
        <v>189</v>
      </c>
      <c r="BM150" s="20" t="s">
        <v>388</v>
      </c>
    </row>
    <row r="151" spans="2:65" s="10" customFormat="1" ht="29.85" customHeight="1">
      <c r="B151" s="156"/>
      <c r="D151" s="167" t="s">
        <v>73</v>
      </c>
      <c r="E151" s="168" t="s">
        <v>389</v>
      </c>
      <c r="F151" s="168" t="s">
        <v>390</v>
      </c>
      <c r="I151" s="159"/>
      <c r="J151" s="169">
        <f>BK151</f>
        <v>0</v>
      </c>
      <c r="L151" s="156"/>
      <c r="M151" s="161"/>
      <c r="N151" s="162"/>
      <c r="O151" s="162"/>
      <c r="P151" s="163">
        <f>SUM(P152:P153)</f>
        <v>0</v>
      </c>
      <c r="Q151" s="162"/>
      <c r="R151" s="163">
        <f>SUM(R152:R153)</f>
        <v>0</v>
      </c>
      <c r="S151" s="162"/>
      <c r="T151" s="164">
        <f>SUM(T152:T153)</f>
        <v>0</v>
      </c>
      <c r="AR151" s="157" t="s">
        <v>83</v>
      </c>
      <c r="AT151" s="165" t="s">
        <v>73</v>
      </c>
      <c r="AU151" s="165" t="s">
        <v>24</v>
      </c>
      <c r="AY151" s="157" t="s">
        <v>180</v>
      </c>
      <c r="BK151" s="166">
        <f>SUM(BK152:BK153)</f>
        <v>0</v>
      </c>
    </row>
    <row r="152" spans="2:65" s="1" customFormat="1" ht="25.5" customHeight="1">
      <c r="B152" s="170"/>
      <c r="C152" s="171" t="s">
        <v>391</v>
      </c>
      <c r="D152" s="171" t="s">
        <v>184</v>
      </c>
      <c r="E152" s="172" t="s">
        <v>382</v>
      </c>
      <c r="F152" s="173" t="s">
        <v>383</v>
      </c>
      <c r="G152" s="174" t="s">
        <v>202</v>
      </c>
      <c r="H152" s="175">
        <v>165</v>
      </c>
      <c r="I152" s="176"/>
      <c r="J152" s="177">
        <f>ROUND(I152*H152,2)</f>
        <v>0</v>
      </c>
      <c r="K152" s="173" t="s">
        <v>188</v>
      </c>
      <c r="L152" s="37"/>
      <c r="M152" s="178" t="s">
        <v>5</v>
      </c>
      <c r="N152" s="179" t="s">
        <v>45</v>
      </c>
      <c r="O152" s="3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20" t="s">
        <v>189</v>
      </c>
      <c r="AT152" s="20" t="s">
        <v>184</v>
      </c>
      <c r="AU152" s="20" t="s">
        <v>83</v>
      </c>
      <c r="AY152" s="20" t="s">
        <v>180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20" t="s">
        <v>24</v>
      </c>
      <c r="BK152" s="182">
        <f>ROUND(I152*H152,2)</f>
        <v>0</v>
      </c>
      <c r="BL152" s="20" t="s">
        <v>189</v>
      </c>
      <c r="BM152" s="20" t="s">
        <v>392</v>
      </c>
    </row>
    <row r="153" spans="2:65" s="1" customFormat="1" ht="16.5" customHeight="1">
      <c r="B153" s="170"/>
      <c r="C153" s="183" t="s">
        <v>393</v>
      </c>
      <c r="D153" s="183" t="s">
        <v>192</v>
      </c>
      <c r="E153" s="184" t="s">
        <v>394</v>
      </c>
      <c r="F153" s="185" t="s">
        <v>395</v>
      </c>
      <c r="G153" s="186" t="s">
        <v>192</v>
      </c>
      <c r="H153" s="187">
        <v>165</v>
      </c>
      <c r="I153" s="188"/>
      <c r="J153" s="189">
        <f>ROUND(I153*H153,2)</f>
        <v>0</v>
      </c>
      <c r="K153" s="185" t="s">
        <v>5</v>
      </c>
      <c r="L153" s="190"/>
      <c r="M153" s="191" t="s">
        <v>5</v>
      </c>
      <c r="N153" s="192" t="s">
        <v>45</v>
      </c>
      <c r="O153" s="38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AR153" s="20" t="s">
        <v>195</v>
      </c>
      <c r="AT153" s="20" t="s">
        <v>192</v>
      </c>
      <c r="AU153" s="20" t="s">
        <v>83</v>
      </c>
      <c r="AY153" s="20" t="s">
        <v>180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20" t="s">
        <v>24</v>
      </c>
      <c r="BK153" s="182">
        <f>ROUND(I153*H153,2)</f>
        <v>0</v>
      </c>
      <c r="BL153" s="20" t="s">
        <v>189</v>
      </c>
      <c r="BM153" s="20" t="s">
        <v>396</v>
      </c>
    </row>
    <row r="154" spans="2:65" s="10" customFormat="1" ht="29.85" customHeight="1">
      <c r="B154" s="156"/>
      <c r="D154" s="167" t="s">
        <v>73</v>
      </c>
      <c r="E154" s="168" t="s">
        <v>397</v>
      </c>
      <c r="F154" s="168" t="s">
        <v>398</v>
      </c>
      <c r="I154" s="159"/>
      <c r="J154" s="169">
        <f>BK154</f>
        <v>0</v>
      </c>
      <c r="L154" s="156"/>
      <c r="M154" s="161"/>
      <c r="N154" s="162"/>
      <c r="O154" s="162"/>
      <c r="P154" s="163">
        <f>SUM(P155:P156)</f>
        <v>0</v>
      </c>
      <c r="Q154" s="162"/>
      <c r="R154" s="163">
        <f>SUM(R155:R156)</f>
        <v>0</v>
      </c>
      <c r="S154" s="162"/>
      <c r="T154" s="164">
        <f>SUM(T155:T156)</f>
        <v>0</v>
      </c>
      <c r="AR154" s="157" t="s">
        <v>83</v>
      </c>
      <c r="AT154" s="165" t="s">
        <v>73</v>
      </c>
      <c r="AU154" s="165" t="s">
        <v>24</v>
      </c>
      <c r="AY154" s="157" t="s">
        <v>180</v>
      </c>
      <c r="BK154" s="166">
        <f>SUM(BK155:BK156)</f>
        <v>0</v>
      </c>
    </row>
    <row r="155" spans="2:65" s="1" customFormat="1" ht="25.5" customHeight="1">
      <c r="B155" s="170"/>
      <c r="C155" s="171" t="s">
        <v>399</v>
      </c>
      <c r="D155" s="171" t="s">
        <v>184</v>
      </c>
      <c r="E155" s="172" t="s">
        <v>400</v>
      </c>
      <c r="F155" s="173" t="s">
        <v>401</v>
      </c>
      <c r="G155" s="174" t="s">
        <v>202</v>
      </c>
      <c r="H155" s="175">
        <v>60</v>
      </c>
      <c r="I155" s="176"/>
      <c r="J155" s="177">
        <f>ROUND(I155*H155,2)</f>
        <v>0</v>
      </c>
      <c r="K155" s="173" t="s">
        <v>188</v>
      </c>
      <c r="L155" s="37"/>
      <c r="M155" s="178" t="s">
        <v>5</v>
      </c>
      <c r="N155" s="179" t="s">
        <v>45</v>
      </c>
      <c r="O155" s="38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20" t="s">
        <v>189</v>
      </c>
      <c r="AT155" s="20" t="s">
        <v>184</v>
      </c>
      <c r="AU155" s="20" t="s">
        <v>83</v>
      </c>
      <c r="AY155" s="20" t="s">
        <v>180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20" t="s">
        <v>24</v>
      </c>
      <c r="BK155" s="182">
        <f>ROUND(I155*H155,2)</f>
        <v>0</v>
      </c>
      <c r="BL155" s="20" t="s">
        <v>189</v>
      </c>
      <c r="BM155" s="20" t="s">
        <v>402</v>
      </c>
    </row>
    <row r="156" spans="2:65" s="1" customFormat="1" ht="16.5" customHeight="1">
      <c r="B156" s="170"/>
      <c r="C156" s="183" t="s">
        <v>403</v>
      </c>
      <c r="D156" s="183" t="s">
        <v>192</v>
      </c>
      <c r="E156" s="184" t="s">
        <v>404</v>
      </c>
      <c r="F156" s="185" t="s">
        <v>405</v>
      </c>
      <c r="G156" s="186" t="s">
        <v>192</v>
      </c>
      <c r="H156" s="187">
        <v>60</v>
      </c>
      <c r="I156" s="188"/>
      <c r="J156" s="189">
        <f>ROUND(I156*H156,2)</f>
        <v>0</v>
      </c>
      <c r="K156" s="185" t="s">
        <v>5</v>
      </c>
      <c r="L156" s="190"/>
      <c r="M156" s="191" t="s">
        <v>5</v>
      </c>
      <c r="N156" s="192" t="s">
        <v>45</v>
      </c>
      <c r="O156" s="38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AR156" s="20" t="s">
        <v>195</v>
      </c>
      <c r="AT156" s="20" t="s">
        <v>192</v>
      </c>
      <c r="AU156" s="20" t="s">
        <v>83</v>
      </c>
      <c r="AY156" s="20" t="s">
        <v>180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20" t="s">
        <v>24</v>
      </c>
      <c r="BK156" s="182">
        <f>ROUND(I156*H156,2)</f>
        <v>0</v>
      </c>
      <c r="BL156" s="20" t="s">
        <v>189</v>
      </c>
      <c r="BM156" s="20" t="s">
        <v>406</v>
      </c>
    </row>
    <row r="157" spans="2:65" s="10" customFormat="1" ht="29.85" customHeight="1">
      <c r="B157" s="156"/>
      <c r="D157" s="167" t="s">
        <v>73</v>
      </c>
      <c r="E157" s="168" t="s">
        <v>735</v>
      </c>
      <c r="F157" s="168" t="s">
        <v>736</v>
      </c>
      <c r="I157" s="159"/>
      <c r="J157" s="169">
        <f>BK157</f>
        <v>0</v>
      </c>
      <c r="L157" s="156"/>
      <c r="M157" s="161"/>
      <c r="N157" s="162"/>
      <c r="O157" s="162"/>
      <c r="P157" s="163">
        <f>SUM(P158:P159)</f>
        <v>0</v>
      </c>
      <c r="Q157" s="162"/>
      <c r="R157" s="163">
        <f>SUM(R158:R159)</f>
        <v>0</v>
      </c>
      <c r="S157" s="162"/>
      <c r="T157" s="164">
        <f>SUM(T158:T159)</f>
        <v>0</v>
      </c>
      <c r="AR157" s="157" t="s">
        <v>83</v>
      </c>
      <c r="AT157" s="165" t="s">
        <v>73</v>
      </c>
      <c r="AU157" s="165" t="s">
        <v>24</v>
      </c>
      <c r="AY157" s="157" t="s">
        <v>180</v>
      </c>
      <c r="BK157" s="166">
        <f>SUM(BK158:BK159)</f>
        <v>0</v>
      </c>
    </row>
    <row r="158" spans="2:65" s="1" customFormat="1" ht="25.5" customHeight="1">
      <c r="B158" s="170"/>
      <c r="C158" s="171" t="s">
        <v>737</v>
      </c>
      <c r="D158" s="171" t="s">
        <v>184</v>
      </c>
      <c r="E158" s="172" t="s">
        <v>738</v>
      </c>
      <c r="F158" s="173" t="s">
        <v>739</v>
      </c>
      <c r="G158" s="174" t="s">
        <v>202</v>
      </c>
      <c r="H158" s="175">
        <v>60</v>
      </c>
      <c r="I158" s="176"/>
      <c r="J158" s="177">
        <f>ROUND(I158*H158,2)</f>
        <v>0</v>
      </c>
      <c r="K158" s="173" t="s">
        <v>188</v>
      </c>
      <c r="L158" s="37"/>
      <c r="M158" s="178" t="s">
        <v>5</v>
      </c>
      <c r="N158" s="179" t="s">
        <v>45</v>
      </c>
      <c r="O158" s="38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0" t="s">
        <v>189</v>
      </c>
      <c r="AT158" s="20" t="s">
        <v>184</v>
      </c>
      <c r="AU158" s="20" t="s">
        <v>83</v>
      </c>
      <c r="AY158" s="20" t="s">
        <v>180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0" t="s">
        <v>24</v>
      </c>
      <c r="BK158" s="182">
        <f>ROUND(I158*H158,2)</f>
        <v>0</v>
      </c>
      <c r="BL158" s="20" t="s">
        <v>189</v>
      </c>
      <c r="BM158" s="20" t="s">
        <v>740</v>
      </c>
    </row>
    <row r="159" spans="2:65" s="1" customFormat="1" ht="16.5" customHeight="1">
      <c r="B159" s="170"/>
      <c r="C159" s="183" t="s">
        <v>741</v>
      </c>
      <c r="D159" s="183" t="s">
        <v>192</v>
      </c>
      <c r="E159" s="184" t="s">
        <v>742</v>
      </c>
      <c r="F159" s="185" t="s">
        <v>743</v>
      </c>
      <c r="G159" s="186" t="s">
        <v>192</v>
      </c>
      <c r="H159" s="187">
        <v>60</v>
      </c>
      <c r="I159" s="188"/>
      <c r="J159" s="189">
        <f>ROUND(I159*H159,2)</f>
        <v>0</v>
      </c>
      <c r="K159" s="185" t="s">
        <v>5</v>
      </c>
      <c r="L159" s="190"/>
      <c r="M159" s="191" t="s">
        <v>5</v>
      </c>
      <c r="N159" s="192" t="s">
        <v>45</v>
      </c>
      <c r="O159" s="38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AR159" s="20" t="s">
        <v>195</v>
      </c>
      <c r="AT159" s="20" t="s">
        <v>192</v>
      </c>
      <c r="AU159" s="20" t="s">
        <v>83</v>
      </c>
      <c r="AY159" s="20" t="s">
        <v>180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20" t="s">
        <v>24</v>
      </c>
      <c r="BK159" s="182">
        <f>ROUND(I159*H159,2)</f>
        <v>0</v>
      </c>
      <c r="BL159" s="20" t="s">
        <v>189</v>
      </c>
      <c r="BM159" s="20" t="s">
        <v>744</v>
      </c>
    </row>
    <row r="160" spans="2:65" s="10" customFormat="1" ht="29.85" customHeight="1">
      <c r="B160" s="156"/>
      <c r="D160" s="167" t="s">
        <v>73</v>
      </c>
      <c r="E160" s="168" t="s">
        <v>407</v>
      </c>
      <c r="F160" s="168" t="s">
        <v>408</v>
      </c>
      <c r="I160" s="159"/>
      <c r="J160" s="169">
        <f>BK160</f>
        <v>0</v>
      </c>
      <c r="L160" s="156"/>
      <c r="M160" s="161"/>
      <c r="N160" s="162"/>
      <c r="O160" s="162"/>
      <c r="P160" s="163">
        <f>SUM(P161:P162)</f>
        <v>0</v>
      </c>
      <c r="Q160" s="162"/>
      <c r="R160" s="163">
        <f>SUM(R161:R162)</f>
        <v>0</v>
      </c>
      <c r="S160" s="162"/>
      <c r="T160" s="164">
        <f>SUM(T161:T162)</f>
        <v>0</v>
      </c>
      <c r="AR160" s="157" t="s">
        <v>83</v>
      </c>
      <c r="AT160" s="165" t="s">
        <v>73</v>
      </c>
      <c r="AU160" s="165" t="s">
        <v>24</v>
      </c>
      <c r="AY160" s="157" t="s">
        <v>180</v>
      </c>
      <c r="BK160" s="166">
        <f>SUM(BK161:BK162)</f>
        <v>0</v>
      </c>
    </row>
    <row r="161" spans="2:65" s="1" customFormat="1" ht="25.5" customHeight="1">
      <c r="B161" s="170"/>
      <c r="C161" s="171" t="s">
        <v>917</v>
      </c>
      <c r="D161" s="171" t="s">
        <v>184</v>
      </c>
      <c r="E161" s="172" t="s">
        <v>410</v>
      </c>
      <c r="F161" s="173" t="s">
        <v>411</v>
      </c>
      <c r="G161" s="174" t="s">
        <v>202</v>
      </c>
      <c r="H161" s="175">
        <v>16</v>
      </c>
      <c r="I161" s="176"/>
      <c r="J161" s="177">
        <f>ROUND(I161*H161,2)</f>
        <v>0</v>
      </c>
      <c r="K161" s="173" t="s">
        <v>188</v>
      </c>
      <c r="L161" s="37"/>
      <c r="M161" s="178" t="s">
        <v>5</v>
      </c>
      <c r="N161" s="179" t="s">
        <v>45</v>
      </c>
      <c r="O161" s="38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AR161" s="20" t="s">
        <v>189</v>
      </c>
      <c r="AT161" s="20" t="s">
        <v>184</v>
      </c>
      <c r="AU161" s="20" t="s">
        <v>83</v>
      </c>
      <c r="AY161" s="20" t="s">
        <v>180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20" t="s">
        <v>24</v>
      </c>
      <c r="BK161" s="182">
        <f>ROUND(I161*H161,2)</f>
        <v>0</v>
      </c>
      <c r="BL161" s="20" t="s">
        <v>189</v>
      </c>
      <c r="BM161" s="20" t="s">
        <v>918</v>
      </c>
    </row>
    <row r="162" spans="2:65" s="1" customFormat="1" ht="16.5" customHeight="1">
      <c r="B162" s="170"/>
      <c r="C162" s="183" t="s">
        <v>919</v>
      </c>
      <c r="D162" s="183" t="s">
        <v>192</v>
      </c>
      <c r="E162" s="184" t="s">
        <v>414</v>
      </c>
      <c r="F162" s="185" t="s">
        <v>415</v>
      </c>
      <c r="G162" s="186" t="s">
        <v>192</v>
      </c>
      <c r="H162" s="187">
        <v>16</v>
      </c>
      <c r="I162" s="188"/>
      <c r="J162" s="189">
        <f>ROUND(I162*H162,2)</f>
        <v>0</v>
      </c>
      <c r="K162" s="185" t="s">
        <v>5</v>
      </c>
      <c r="L162" s="190"/>
      <c r="M162" s="191" t="s">
        <v>5</v>
      </c>
      <c r="N162" s="192" t="s">
        <v>45</v>
      </c>
      <c r="O162" s="38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20" t="s">
        <v>195</v>
      </c>
      <c r="AT162" s="20" t="s">
        <v>192</v>
      </c>
      <c r="AU162" s="20" t="s">
        <v>83</v>
      </c>
      <c r="AY162" s="20" t="s">
        <v>180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20" t="s">
        <v>24</v>
      </c>
      <c r="BK162" s="182">
        <f>ROUND(I162*H162,2)</f>
        <v>0</v>
      </c>
      <c r="BL162" s="20" t="s">
        <v>189</v>
      </c>
      <c r="BM162" s="20" t="s">
        <v>920</v>
      </c>
    </row>
    <row r="163" spans="2:65" s="10" customFormat="1" ht="29.85" customHeight="1">
      <c r="B163" s="156"/>
      <c r="D163" s="167" t="s">
        <v>73</v>
      </c>
      <c r="E163" s="168" t="s">
        <v>427</v>
      </c>
      <c r="F163" s="168" t="s">
        <v>428</v>
      </c>
      <c r="I163" s="159"/>
      <c r="J163" s="169">
        <f>BK163</f>
        <v>0</v>
      </c>
      <c r="L163" s="156"/>
      <c r="M163" s="161"/>
      <c r="N163" s="162"/>
      <c r="O163" s="162"/>
      <c r="P163" s="163">
        <f>P164</f>
        <v>0</v>
      </c>
      <c r="Q163" s="162"/>
      <c r="R163" s="163">
        <f>R164</f>
        <v>0</v>
      </c>
      <c r="S163" s="162"/>
      <c r="T163" s="164">
        <f>T164</f>
        <v>0</v>
      </c>
      <c r="AR163" s="157" t="s">
        <v>83</v>
      </c>
      <c r="AT163" s="165" t="s">
        <v>73</v>
      </c>
      <c r="AU163" s="165" t="s">
        <v>24</v>
      </c>
      <c r="AY163" s="157" t="s">
        <v>180</v>
      </c>
      <c r="BK163" s="166">
        <f>BK164</f>
        <v>0</v>
      </c>
    </row>
    <row r="164" spans="2:65" s="1" customFormat="1" ht="25.5" customHeight="1">
      <c r="B164" s="170"/>
      <c r="C164" s="171" t="s">
        <v>429</v>
      </c>
      <c r="D164" s="171" t="s">
        <v>184</v>
      </c>
      <c r="E164" s="172" t="s">
        <v>430</v>
      </c>
      <c r="F164" s="173" t="s">
        <v>431</v>
      </c>
      <c r="G164" s="174" t="s">
        <v>187</v>
      </c>
      <c r="H164" s="175">
        <v>30</v>
      </c>
      <c r="I164" s="176"/>
      <c r="J164" s="177">
        <f>ROUND(I164*H164,2)</f>
        <v>0</v>
      </c>
      <c r="K164" s="173" t="s">
        <v>188</v>
      </c>
      <c r="L164" s="37"/>
      <c r="M164" s="178" t="s">
        <v>5</v>
      </c>
      <c r="N164" s="179" t="s">
        <v>45</v>
      </c>
      <c r="O164" s="38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AR164" s="20" t="s">
        <v>189</v>
      </c>
      <c r="AT164" s="20" t="s">
        <v>184</v>
      </c>
      <c r="AU164" s="20" t="s">
        <v>83</v>
      </c>
      <c r="AY164" s="20" t="s">
        <v>180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20" t="s">
        <v>24</v>
      </c>
      <c r="BK164" s="182">
        <f>ROUND(I164*H164,2)</f>
        <v>0</v>
      </c>
      <c r="BL164" s="20" t="s">
        <v>189</v>
      </c>
      <c r="BM164" s="20" t="s">
        <v>432</v>
      </c>
    </row>
    <row r="165" spans="2:65" s="10" customFormat="1" ht="29.85" customHeight="1">
      <c r="B165" s="156"/>
      <c r="D165" s="167" t="s">
        <v>73</v>
      </c>
      <c r="E165" s="168" t="s">
        <v>921</v>
      </c>
      <c r="F165" s="168" t="s">
        <v>922</v>
      </c>
      <c r="I165" s="159"/>
      <c r="J165" s="169">
        <f>BK165</f>
        <v>0</v>
      </c>
      <c r="L165" s="156"/>
      <c r="M165" s="161"/>
      <c r="N165" s="162"/>
      <c r="O165" s="162"/>
      <c r="P165" s="163">
        <f>P166</f>
        <v>0</v>
      </c>
      <c r="Q165" s="162"/>
      <c r="R165" s="163">
        <f>R166</f>
        <v>0</v>
      </c>
      <c r="S165" s="162"/>
      <c r="T165" s="164">
        <f>T166</f>
        <v>0</v>
      </c>
      <c r="AR165" s="157" t="s">
        <v>83</v>
      </c>
      <c r="AT165" s="165" t="s">
        <v>73</v>
      </c>
      <c r="AU165" s="165" t="s">
        <v>24</v>
      </c>
      <c r="AY165" s="157" t="s">
        <v>180</v>
      </c>
      <c r="BK165" s="166">
        <f>BK166</f>
        <v>0</v>
      </c>
    </row>
    <row r="166" spans="2:65" s="1" customFormat="1" ht="25.5" customHeight="1">
      <c r="B166" s="170"/>
      <c r="C166" s="171" t="s">
        <v>923</v>
      </c>
      <c r="D166" s="171" t="s">
        <v>184</v>
      </c>
      <c r="E166" s="172" t="s">
        <v>924</v>
      </c>
      <c r="F166" s="173" t="s">
        <v>925</v>
      </c>
      <c r="G166" s="174" t="s">
        <v>187</v>
      </c>
      <c r="H166" s="175">
        <v>10</v>
      </c>
      <c r="I166" s="176"/>
      <c r="J166" s="177">
        <f>ROUND(I166*H166,2)</f>
        <v>0</v>
      </c>
      <c r="K166" s="173" t="s">
        <v>188</v>
      </c>
      <c r="L166" s="37"/>
      <c r="M166" s="178" t="s">
        <v>5</v>
      </c>
      <c r="N166" s="179" t="s">
        <v>45</v>
      </c>
      <c r="O166" s="38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20" t="s">
        <v>189</v>
      </c>
      <c r="AT166" s="20" t="s">
        <v>184</v>
      </c>
      <c r="AU166" s="20" t="s">
        <v>83</v>
      </c>
      <c r="AY166" s="20" t="s">
        <v>180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20" t="s">
        <v>24</v>
      </c>
      <c r="BK166" s="182">
        <f>ROUND(I166*H166,2)</f>
        <v>0</v>
      </c>
      <c r="BL166" s="20" t="s">
        <v>189</v>
      </c>
      <c r="BM166" s="20" t="s">
        <v>926</v>
      </c>
    </row>
    <row r="167" spans="2:65" s="10" customFormat="1" ht="29.85" customHeight="1">
      <c r="B167" s="156"/>
      <c r="D167" s="167" t="s">
        <v>73</v>
      </c>
      <c r="E167" s="168" t="s">
        <v>761</v>
      </c>
      <c r="F167" s="168" t="s">
        <v>762</v>
      </c>
      <c r="I167" s="159"/>
      <c r="J167" s="169">
        <f>BK167</f>
        <v>0</v>
      </c>
      <c r="L167" s="156"/>
      <c r="M167" s="161"/>
      <c r="N167" s="162"/>
      <c r="O167" s="162"/>
      <c r="P167" s="163">
        <f>SUM(P168:P170)</f>
        <v>0</v>
      </c>
      <c r="Q167" s="162"/>
      <c r="R167" s="163">
        <f>SUM(R168:R170)</f>
        <v>0</v>
      </c>
      <c r="S167" s="162"/>
      <c r="T167" s="164">
        <f>SUM(T168:T170)</f>
        <v>0</v>
      </c>
      <c r="AR167" s="157" t="s">
        <v>83</v>
      </c>
      <c r="AT167" s="165" t="s">
        <v>73</v>
      </c>
      <c r="AU167" s="165" t="s">
        <v>24</v>
      </c>
      <c r="AY167" s="157" t="s">
        <v>180</v>
      </c>
      <c r="BK167" s="166">
        <f>SUM(BK168:BK170)</f>
        <v>0</v>
      </c>
    </row>
    <row r="168" spans="2:65" s="1" customFormat="1" ht="25.5" customHeight="1">
      <c r="B168" s="170"/>
      <c r="C168" s="171" t="s">
        <v>763</v>
      </c>
      <c r="D168" s="171" t="s">
        <v>184</v>
      </c>
      <c r="E168" s="172" t="s">
        <v>764</v>
      </c>
      <c r="F168" s="173" t="s">
        <v>765</v>
      </c>
      <c r="G168" s="174" t="s">
        <v>187</v>
      </c>
      <c r="H168" s="175">
        <v>9</v>
      </c>
      <c r="I168" s="176"/>
      <c r="J168" s="177">
        <f>ROUND(I168*H168,2)</f>
        <v>0</v>
      </c>
      <c r="K168" s="173" t="s">
        <v>188</v>
      </c>
      <c r="L168" s="37"/>
      <c r="M168" s="178" t="s">
        <v>5</v>
      </c>
      <c r="N168" s="179" t="s">
        <v>45</v>
      </c>
      <c r="O168" s="38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20" t="s">
        <v>189</v>
      </c>
      <c r="AT168" s="20" t="s">
        <v>184</v>
      </c>
      <c r="AU168" s="20" t="s">
        <v>83</v>
      </c>
      <c r="AY168" s="20" t="s">
        <v>180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20" t="s">
        <v>24</v>
      </c>
      <c r="BK168" s="182">
        <f>ROUND(I168*H168,2)</f>
        <v>0</v>
      </c>
      <c r="BL168" s="20" t="s">
        <v>189</v>
      </c>
      <c r="BM168" s="20" t="s">
        <v>766</v>
      </c>
    </row>
    <row r="169" spans="2:65" s="1" customFormat="1" ht="38.25" customHeight="1">
      <c r="B169" s="170"/>
      <c r="C169" s="183" t="s">
        <v>767</v>
      </c>
      <c r="D169" s="183" t="s">
        <v>192</v>
      </c>
      <c r="E169" s="184" t="s">
        <v>768</v>
      </c>
      <c r="F169" s="185" t="s">
        <v>769</v>
      </c>
      <c r="G169" s="186" t="s">
        <v>194</v>
      </c>
      <c r="H169" s="187">
        <v>9</v>
      </c>
      <c r="I169" s="188"/>
      <c r="J169" s="189">
        <f>ROUND(I169*H169,2)</f>
        <v>0</v>
      </c>
      <c r="K169" s="185" t="s">
        <v>5</v>
      </c>
      <c r="L169" s="190"/>
      <c r="M169" s="191" t="s">
        <v>5</v>
      </c>
      <c r="N169" s="192" t="s">
        <v>45</v>
      </c>
      <c r="O169" s="38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AR169" s="20" t="s">
        <v>195</v>
      </c>
      <c r="AT169" s="20" t="s">
        <v>192</v>
      </c>
      <c r="AU169" s="20" t="s">
        <v>83</v>
      </c>
      <c r="AY169" s="20" t="s">
        <v>180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20" t="s">
        <v>24</v>
      </c>
      <c r="BK169" s="182">
        <f>ROUND(I169*H169,2)</f>
        <v>0</v>
      </c>
      <c r="BL169" s="20" t="s">
        <v>189</v>
      </c>
      <c r="BM169" s="20" t="s">
        <v>770</v>
      </c>
    </row>
    <row r="170" spans="2:65" s="1" customFormat="1" ht="25.5" customHeight="1">
      <c r="B170" s="170"/>
      <c r="C170" s="183" t="s">
        <v>771</v>
      </c>
      <c r="D170" s="183" t="s">
        <v>192</v>
      </c>
      <c r="E170" s="184" t="s">
        <v>772</v>
      </c>
      <c r="F170" s="185" t="s">
        <v>773</v>
      </c>
      <c r="G170" s="186" t="s">
        <v>194</v>
      </c>
      <c r="H170" s="187">
        <v>18</v>
      </c>
      <c r="I170" s="188"/>
      <c r="J170" s="189">
        <f>ROUND(I170*H170,2)</f>
        <v>0</v>
      </c>
      <c r="K170" s="185" t="s">
        <v>5</v>
      </c>
      <c r="L170" s="190"/>
      <c r="M170" s="191" t="s">
        <v>5</v>
      </c>
      <c r="N170" s="192" t="s">
        <v>45</v>
      </c>
      <c r="O170" s="38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20" t="s">
        <v>195</v>
      </c>
      <c r="AT170" s="20" t="s">
        <v>192</v>
      </c>
      <c r="AU170" s="20" t="s">
        <v>83</v>
      </c>
      <c r="AY170" s="20" t="s">
        <v>180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20" t="s">
        <v>24</v>
      </c>
      <c r="BK170" s="182">
        <f>ROUND(I170*H170,2)</f>
        <v>0</v>
      </c>
      <c r="BL170" s="20" t="s">
        <v>189</v>
      </c>
      <c r="BM170" s="20" t="s">
        <v>774</v>
      </c>
    </row>
    <row r="171" spans="2:65" s="10" customFormat="1" ht="29.85" customHeight="1">
      <c r="B171" s="156"/>
      <c r="D171" s="167" t="s">
        <v>73</v>
      </c>
      <c r="E171" s="168" t="s">
        <v>775</v>
      </c>
      <c r="F171" s="168" t="s">
        <v>776</v>
      </c>
      <c r="I171" s="159"/>
      <c r="J171" s="169">
        <f>BK171</f>
        <v>0</v>
      </c>
      <c r="L171" s="156"/>
      <c r="M171" s="161"/>
      <c r="N171" s="162"/>
      <c r="O171" s="162"/>
      <c r="P171" s="163">
        <f>SUM(P172:P173)</f>
        <v>0</v>
      </c>
      <c r="Q171" s="162"/>
      <c r="R171" s="163">
        <f>SUM(R172:R173)</f>
        <v>0</v>
      </c>
      <c r="S171" s="162"/>
      <c r="T171" s="164">
        <f>SUM(T172:T173)</f>
        <v>0</v>
      </c>
      <c r="AR171" s="157" t="s">
        <v>83</v>
      </c>
      <c r="AT171" s="165" t="s">
        <v>73</v>
      </c>
      <c r="AU171" s="165" t="s">
        <v>24</v>
      </c>
      <c r="AY171" s="157" t="s">
        <v>180</v>
      </c>
      <c r="BK171" s="166">
        <f>SUM(BK172:BK173)</f>
        <v>0</v>
      </c>
    </row>
    <row r="172" spans="2:65" s="1" customFormat="1" ht="25.5" customHeight="1">
      <c r="B172" s="170"/>
      <c r="C172" s="171" t="s">
        <v>777</v>
      </c>
      <c r="D172" s="171" t="s">
        <v>184</v>
      </c>
      <c r="E172" s="172" t="s">
        <v>458</v>
      </c>
      <c r="F172" s="173" t="s">
        <v>459</v>
      </c>
      <c r="G172" s="174" t="s">
        <v>187</v>
      </c>
      <c r="H172" s="175">
        <v>3</v>
      </c>
      <c r="I172" s="176"/>
      <c r="J172" s="177">
        <f>ROUND(I172*H172,2)</f>
        <v>0</v>
      </c>
      <c r="K172" s="173" t="s">
        <v>188</v>
      </c>
      <c r="L172" s="37"/>
      <c r="M172" s="178" t="s">
        <v>5</v>
      </c>
      <c r="N172" s="179" t="s">
        <v>45</v>
      </c>
      <c r="O172" s="38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AR172" s="20" t="s">
        <v>189</v>
      </c>
      <c r="AT172" s="20" t="s">
        <v>184</v>
      </c>
      <c r="AU172" s="20" t="s">
        <v>83</v>
      </c>
      <c r="AY172" s="20" t="s">
        <v>180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20" t="s">
        <v>24</v>
      </c>
      <c r="BK172" s="182">
        <f>ROUND(I172*H172,2)</f>
        <v>0</v>
      </c>
      <c r="BL172" s="20" t="s">
        <v>189</v>
      </c>
      <c r="BM172" s="20" t="s">
        <v>778</v>
      </c>
    </row>
    <row r="173" spans="2:65" s="1" customFormat="1" ht="25.5" customHeight="1">
      <c r="B173" s="170"/>
      <c r="C173" s="183" t="s">
        <v>779</v>
      </c>
      <c r="D173" s="183" t="s">
        <v>192</v>
      </c>
      <c r="E173" s="184" t="s">
        <v>780</v>
      </c>
      <c r="F173" s="185" t="s">
        <v>781</v>
      </c>
      <c r="G173" s="186" t="s">
        <v>194</v>
      </c>
      <c r="H173" s="187">
        <v>3</v>
      </c>
      <c r="I173" s="188"/>
      <c r="J173" s="189">
        <f>ROUND(I173*H173,2)</f>
        <v>0</v>
      </c>
      <c r="K173" s="185" t="s">
        <v>5</v>
      </c>
      <c r="L173" s="190"/>
      <c r="M173" s="191" t="s">
        <v>5</v>
      </c>
      <c r="N173" s="192" t="s">
        <v>45</v>
      </c>
      <c r="O173" s="38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AR173" s="20" t="s">
        <v>195</v>
      </c>
      <c r="AT173" s="20" t="s">
        <v>192</v>
      </c>
      <c r="AU173" s="20" t="s">
        <v>83</v>
      </c>
      <c r="AY173" s="20" t="s">
        <v>180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20" t="s">
        <v>24</v>
      </c>
      <c r="BK173" s="182">
        <f>ROUND(I173*H173,2)</f>
        <v>0</v>
      </c>
      <c r="BL173" s="20" t="s">
        <v>189</v>
      </c>
      <c r="BM173" s="20" t="s">
        <v>782</v>
      </c>
    </row>
    <row r="174" spans="2:65" s="10" customFormat="1" ht="29.85" customHeight="1">
      <c r="B174" s="156"/>
      <c r="D174" s="167" t="s">
        <v>73</v>
      </c>
      <c r="E174" s="168" t="s">
        <v>445</v>
      </c>
      <c r="F174" s="168" t="s">
        <v>446</v>
      </c>
      <c r="I174" s="159"/>
      <c r="J174" s="169">
        <f>BK174</f>
        <v>0</v>
      </c>
      <c r="L174" s="156"/>
      <c r="M174" s="161"/>
      <c r="N174" s="162"/>
      <c r="O174" s="162"/>
      <c r="P174" s="163">
        <f>SUM(P175:P176)</f>
        <v>0</v>
      </c>
      <c r="Q174" s="162"/>
      <c r="R174" s="163">
        <f>SUM(R175:R176)</f>
        <v>0</v>
      </c>
      <c r="S174" s="162"/>
      <c r="T174" s="164">
        <f>SUM(T175:T176)</f>
        <v>0</v>
      </c>
      <c r="AR174" s="157" t="s">
        <v>83</v>
      </c>
      <c r="AT174" s="165" t="s">
        <v>73</v>
      </c>
      <c r="AU174" s="165" t="s">
        <v>24</v>
      </c>
      <c r="AY174" s="157" t="s">
        <v>180</v>
      </c>
      <c r="BK174" s="166">
        <f>SUM(BK175:BK176)</f>
        <v>0</v>
      </c>
    </row>
    <row r="175" spans="2:65" s="1" customFormat="1" ht="25.5" customHeight="1">
      <c r="B175" s="170"/>
      <c r="C175" s="171" t="s">
        <v>447</v>
      </c>
      <c r="D175" s="171" t="s">
        <v>184</v>
      </c>
      <c r="E175" s="172" t="s">
        <v>448</v>
      </c>
      <c r="F175" s="173" t="s">
        <v>449</v>
      </c>
      <c r="G175" s="174" t="s">
        <v>187</v>
      </c>
      <c r="H175" s="175">
        <v>4</v>
      </c>
      <c r="I175" s="176"/>
      <c r="J175" s="177">
        <f>ROUND(I175*H175,2)</f>
        <v>0</v>
      </c>
      <c r="K175" s="173" t="s">
        <v>188</v>
      </c>
      <c r="L175" s="37"/>
      <c r="M175" s="178" t="s">
        <v>5</v>
      </c>
      <c r="N175" s="179" t="s">
        <v>45</v>
      </c>
      <c r="O175" s="38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AR175" s="20" t="s">
        <v>189</v>
      </c>
      <c r="AT175" s="20" t="s">
        <v>184</v>
      </c>
      <c r="AU175" s="20" t="s">
        <v>83</v>
      </c>
      <c r="AY175" s="20" t="s">
        <v>180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20" t="s">
        <v>24</v>
      </c>
      <c r="BK175" s="182">
        <f>ROUND(I175*H175,2)</f>
        <v>0</v>
      </c>
      <c r="BL175" s="20" t="s">
        <v>189</v>
      </c>
      <c r="BM175" s="20" t="s">
        <v>450</v>
      </c>
    </row>
    <row r="176" spans="2:65" s="1" customFormat="1" ht="25.5" customHeight="1">
      <c r="B176" s="170"/>
      <c r="C176" s="183" t="s">
        <v>451</v>
      </c>
      <c r="D176" s="183" t="s">
        <v>192</v>
      </c>
      <c r="E176" s="184" t="s">
        <v>452</v>
      </c>
      <c r="F176" s="185" t="s">
        <v>783</v>
      </c>
      <c r="G176" s="186" t="s">
        <v>194</v>
      </c>
      <c r="H176" s="187">
        <v>4</v>
      </c>
      <c r="I176" s="188"/>
      <c r="J176" s="189">
        <f>ROUND(I176*H176,2)</f>
        <v>0</v>
      </c>
      <c r="K176" s="185" t="s">
        <v>5</v>
      </c>
      <c r="L176" s="190"/>
      <c r="M176" s="191" t="s">
        <v>5</v>
      </c>
      <c r="N176" s="192" t="s">
        <v>45</v>
      </c>
      <c r="O176" s="38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AR176" s="20" t="s">
        <v>195</v>
      </c>
      <c r="AT176" s="20" t="s">
        <v>192</v>
      </c>
      <c r="AU176" s="20" t="s">
        <v>83</v>
      </c>
      <c r="AY176" s="20" t="s">
        <v>180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20" t="s">
        <v>24</v>
      </c>
      <c r="BK176" s="182">
        <f>ROUND(I176*H176,2)</f>
        <v>0</v>
      </c>
      <c r="BL176" s="20" t="s">
        <v>189</v>
      </c>
      <c r="BM176" s="20" t="s">
        <v>454</v>
      </c>
    </row>
    <row r="177" spans="2:65" s="10" customFormat="1" ht="29.85" customHeight="1">
      <c r="B177" s="156"/>
      <c r="D177" s="167" t="s">
        <v>73</v>
      </c>
      <c r="E177" s="168" t="s">
        <v>784</v>
      </c>
      <c r="F177" s="168" t="s">
        <v>785</v>
      </c>
      <c r="I177" s="159"/>
      <c r="J177" s="169">
        <f>BK177</f>
        <v>0</v>
      </c>
      <c r="L177" s="156"/>
      <c r="M177" s="161"/>
      <c r="N177" s="162"/>
      <c r="O177" s="162"/>
      <c r="P177" s="163">
        <f>SUM(P178:P179)</f>
        <v>0</v>
      </c>
      <c r="Q177" s="162"/>
      <c r="R177" s="163">
        <f>SUM(R178:R179)</f>
        <v>0</v>
      </c>
      <c r="S177" s="162"/>
      <c r="T177" s="164">
        <f>SUM(T178:T179)</f>
        <v>0</v>
      </c>
      <c r="AR177" s="157" t="s">
        <v>83</v>
      </c>
      <c r="AT177" s="165" t="s">
        <v>73</v>
      </c>
      <c r="AU177" s="165" t="s">
        <v>24</v>
      </c>
      <c r="AY177" s="157" t="s">
        <v>180</v>
      </c>
      <c r="BK177" s="166">
        <f>SUM(BK178:BK179)</f>
        <v>0</v>
      </c>
    </row>
    <row r="178" spans="2:65" s="1" customFormat="1" ht="25.5" customHeight="1">
      <c r="B178" s="170"/>
      <c r="C178" s="171" t="s">
        <v>786</v>
      </c>
      <c r="D178" s="171" t="s">
        <v>184</v>
      </c>
      <c r="E178" s="172" t="s">
        <v>458</v>
      </c>
      <c r="F178" s="173" t="s">
        <v>459</v>
      </c>
      <c r="G178" s="174" t="s">
        <v>187</v>
      </c>
      <c r="H178" s="175">
        <v>1</v>
      </c>
      <c r="I178" s="176"/>
      <c r="J178" s="177">
        <f>ROUND(I178*H178,2)</f>
        <v>0</v>
      </c>
      <c r="K178" s="173" t="s">
        <v>188</v>
      </c>
      <c r="L178" s="37"/>
      <c r="M178" s="178" t="s">
        <v>5</v>
      </c>
      <c r="N178" s="179" t="s">
        <v>45</v>
      </c>
      <c r="O178" s="38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AR178" s="20" t="s">
        <v>189</v>
      </c>
      <c r="AT178" s="20" t="s">
        <v>184</v>
      </c>
      <c r="AU178" s="20" t="s">
        <v>83</v>
      </c>
      <c r="AY178" s="20" t="s">
        <v>180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20" t="s">
        <v>24</v>
      </c>
      <c r="BK178" s="182">
        <f>ROUND(I178*H178,2)</f>
        <v>0</v>
      </c>
      <c r="BL178" s="20" t="s">
        <v>189</v>
      </c>
      <c r="BM178" s="20" t="s">
        <v>787</v>
      </c>
    </row>
    <row r="179" spans="2:65" s="1" customFormat="1" ht="25.5" customHeight="1">
      <c r="B179" s="170"/>
      <c r="C179" s="183" t="s">
        <v>788</v>
      </c>
      <c r="D179" s="183" t="s">
        <v>192</v>
      </c>
      <c r="E179" s="184" t="s">
        <v>789</v>
      </c>
      <c r="F179" s="185" t="s">
        <v>790</v>
      </c>
      <c r="G179" s="186" t="s">
        <v>194</v>
      </c>
      <c r="H179" s="187">
        <v>1</v>
      </c>
      <c r="I179" s="188"/>
      <c r="J179" s="189">
        <f>ROUND(I179*H179,2)</f>
        <v>0</v>
      </c>
      <c r="K179" s="185" t="s">
        <v>5</v>
      </c>
      <c r="L179" s="190"/>
      <c r="M179" s="191" t="s">
        <v>5</v>
      </c>
      <c r="N179" s="192" t="s">
        <v>45</v>
      </c>
      <c r="O179" s="38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AR179" s="20" t="s">
        <v>195</v>
      </c>
      <c r="AT179" s="20" t="s">
        <v>192</v>
      </c>
      <c r="AU179" s="20" t="s">
        <v>83</v>
      </c>
      <c r="AY179" s="20" t="s">
        <v>180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20" t="s">
        <v>24</v>
      </c>
      <c r="BK179" s="182">
        <f>ROUND(I179*H179,2)</f>
        <v>0</v>
      </c>
      <c r="BL179" s="20" t="s">
        <v>189</v>
      </c>
      <c r="BM179" s="20" t="s">
        <v>791</v>
      </c>
    </row>
    <row r="180" spans="2:65" s="10" customFormat="1" ht="29.85" customHeight="1">
      <c r="B180" s="156"/>
      <c r="D180" s="167" t="s">
        <v>73</v>
      </c>
      <c r="E180" s="168" t="s">
        <v>792</v>
      </c>
      <c r="F180" s="168" t="s">
        <v>793</v>
      </c>
      <c r="I180" s="159"/>
      <c r="J180" s="169">
        <f>BK180</f>
        <v>0</v>
      </c>
      <c r="L180" s="156"/>
      <c r="M180" s="161"/>
      <c r="N180" s="162"/>
      <c r="O180" s="162"/>
      <c r="P180" s="163">
        <f>SUM(P181:P182)</f>
        <v>0</v>
      </c>
      <c r="Q180" s="162"/>
      <c r="R180" s="163">
        <f>SUM(R181:R182)</f>
        <v>0</v>
      </c>
      <c r="S180" s="162"/>
      <c r="T180" s="164">
        <f>SUM(T181:T182)</f>
        <v>0</v>
      </c>
      <c r="AR180" s="157" t="s">
        <v>83</v>
      </c>
      <c r="AT180" s="165" t="s">
        <v>73</v>
      </c>
      <c r="AU180" s="165" t="s">
        <v>24</v>
      </c>
      <c r="AY180" s="157" t="s">
        <v>180</v>
      </c>
      <c r="BK180" s="166">
        <f>SUM(BK181:BK182)</f>
        <v>0</v>
      </c>
    </row>
    <row r="181" spans="2:65" s="1" customFormat="1" ht="25.5" customHeight="1">
      <c r="B181" s="170"/>
      <c r="C181" s="171" t="s">
        <v>794</v>
      </c>
      <c r="D181" s="171" t="s">
        <v>184</v>
      </c>
      <c r="E181" s="172" t="s">
        <v>795</v>
      </c>
      <c r="F181" s="173" t="s">
        <v>796</v>
      </c>
      <c r="G181" s="174" t="s">
        <v>187</v>
      </c>
      <c r="H181" s="175">
        <v>2</v>
      </c>
      <c r="I181" s="176"/>
      <c r="J181" s="177">
        <f>ROUND(I181*H181,2)</f>
        <v>0</v>
      </c>
      <c r="K181" s="173" t="s">
        <v>472</v>
      </c>
      <c r="L181" s="37"/>
      <c r="M181" s="178" t="s">
        <v>5</v>
      </c>
      <c r="N181" s="179" t="s">
        <v>45</v>
      </c>
      <c r="O181" s="38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AR181" s="20" t="s">
        <v>189</v>
      </c>
      <c r="AT181" s="20" t="s">
        <v>184</v>
      </c>
      <c r="AU181" s="20" t="s">
        <v>83</v>
      </c>
      <c r="AY181" s="20" t="s">
        <v>180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20" t="s">
        <v>24</v>
      </c>
      <c r="BK181" s="182">
        <f>ROUND(I181*H181,2)</f>
        <v>0</v>
      </c>
      <c r="BL181" s="20" t="s">
        <v>189</v>
      </c>
      <c r="BM181" s="20" t="s">
        <v>797</v>
      </c>
    </row>
    <row r="182" spans="2:65" s="1" customFormat="1" ht="38.25" customHeight="1">
      <c r="B182" s="170"/>
      <c r="C182" s="183" t="s">
        <v>798</v>
      </c>
      <c r="D182" s="183" t="s">
        <v>192</v>
      </c>
      <c r="E182" s="184" t="s">
        <v>799</v>
      </c>
      <c r="F182" s="185" t="s">
        <v>800</v>
      </c>
      <c r="G182" s="186" t="s">
        <v>194</v>
      </c>
      <c r="H182" s="187">
        <v>2</v>
      </c>
      <c r="I182" s="188"/>
      <c r="J182" s="189">
        <f>ROUND(I182*H182,2)</f>
        <v>0</v>
      </c>
      <c r="K182" s="185" t="s">
        <v>5</v>
      </c>
      <c r="L182" s="190"/>
      <c r="M182" s="191" t="s">
        <v>5</v>
      </c>
      <c r="N182" s="192" t="s">
        <v>45</v>
      </c>
      <c r="O182" s="38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AR182" s="20" t="s">
        <v>195</v>
      </c>
      <c r="AT182" s="20" t="s">
        <v>192</v>
      </c>
      <c r="AU182" s="20" t="s">
        <v>83</v>
      </c>
      <c r="AY182" s="20" t="s">
        <v>180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20" t="s">
        <v>24</v>
      </c>
      <c r="BK182" s="182">
        <f>ROUND(I182*H182,2)</f>
        <v>0</v>
      </c>
      <c r="BL182" s="20" t="s">
        <v>189</v>
      </c>
      <c r="BM182" s="20" t="s">
        <v>801</v>
      </c>
    </row>
    <row r="183" spans="2:65" s="10" customFormat="1" ht="29.85" customHeight="1">
      <c r="B183" s="156"/>
      <c r="D183" s="167" t="s">
        <v>73</v>
      </c>
      <c r="E183" s="168" t="s">
        <v>802</v>
      </c>
      <c r="F183" s="168" t="s">
        <v>803</v>
      </c>
      <c r="I183" s="159"/>
      <c r="J183" s="169">
        <f>BK183</f>
        <v>0</v>
      </c>
      <c r="L183" s="156"/>
      <c r="M183" s="161"/>
      <c r="N183" s="162"/>
      <c r="O183" s="162"/>
      <c r="P183" s="163">
        <f>SUM(P184:P185)</f>
        <v>0</v>
      </c>
      <c r="Q183" s="162"/>
      <c r="R183" s="163">
        <f>SUM(R184:R185)</f>
        <v>0</v>
      </c>
      <c r="S183" s="162"/>
      <c r="T183" s="164">
        <f>SUM(T184:T185)</f>
        <v>0</v>
      </c>
      <c r="AR183" s="157" t="s">
        <v>83</v>
      </c>
      <c r="AT183" s="165" t="s">
        <v>73</v>
      </c>
      <c r="AU183" s="165" t="s">
        <v>24</v>
      </c>
      <c r="AY183" s="157" t="s">
        <v>180</v>
      </c>
      <c r="BK183" s="166">
        <f>SUM(BK184:BK185)</f>
        <v>0</v>
      </c>
    </row>
    <row r="184" spans="2:65" s="1" customFormat="1" ht="25.5" customHeight="1">
      <c r="B184" s="170"/>
      <c r="C184" s="171" t="s">
        <v>804</v>
      </c>
      <c r="D184" s="171" t="s">
        <v>184</v>
      </c>
      <c r="E184" s="172" t="s">
        <v>805</v>
      </c>
      <c r="F184" s="173" t="s">
        <v>806</v>
      </c>
      <c r="G184" s="174" t="s">
        <v>187</v>
      </c>
      <c r="H184" s="175">
        <v>3</v>
      </c>
      <c r="I184" s="176"/>
      <c r="J184" s="177">
        <f>ROUND(I184*H184,2)</f>
        <v>0</v>
      </c>
      <c r="K184" s="173" t="s">
        <v>188</v>
      </c>
      <c r="L184" s="37"/>
      <c r="M184" s="178" t="s">
        <v>5</v>
      </c>
      <c r="N184" s="179" t="s">
        <v>45</v>
      </c>
      <c r="O184" s="38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AR184" s="20" t="s">
        <v>189</v>
      </c>
      <c r="AT184" s="20" t="s">
        <v>184</v>
      </c>
      <c r="AU184" s="20" t="s">
        <v>83</v>
      </c>
      <c r="AY184" s="20" t="s">
        <v>180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20" t="s">
        <v>24</v>
      </c>
      <c r="BK184" s="182">
        <f>ROUND(I184*H184,2)</f>
        <v>0</v>
      </c>
      <c r="BL184" s="20" t="s">
        <v>189</v>
      </c>
      <c r="BM184" s="20" t="s">
        <v>807</v>
      </c>
    </row>
    <row r="185" spans="2:65" s="1" customFormat="1" ht="25.5" customHeight="1">
      <c r="B185" s="170"/>
      <c r="C185" s="183" t="s">
        <v>808</v>
      </c>
      <c r="D185" s="183" t="s">
        <v>192</v>
      </c>
      <c r="E185" s="184" t="s">
        <v>809</v>
      </c>
      <c r="F185" s="185" t="s">
        <v>810</v>
      </c>
      <c r="G185" s="186" t="s">
        <v>194</v>
      </c>
      <c r="H185" s="187">
        <v>3</v>
      </c>
      <c r="I185" s="188"/>
      <c r="J185" s="189">
        <f>ROUND(I185*H185,2)</f>
        <v>0</v>
      </c>
      <c r="K185" s="185" t="s">
        <v>5</v>
      </c>
      <c r="L185" s="190"/>
      <c r="M185" s="191" t="s">
        <v>5</v>
      </c>
      <c r="N185" s="192" t="s">
        <v>45</v>
      </c>
      <c r="O185" s="38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AR185" s="20" t="s">
        <v>195</v>
      </c>
      <c r="AT185" s="20" t="s">
        <v>192</v>
      </c>
      <c r="AU185" s="20" t="s">
        <v>83</v>
      </c>
      <c r="AY185" s="20" t="s">
        <v>180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20" t="s">
        <v>24</v>
      </c>
      <c r="BK185" s="182">
        <f>ROUND(I185*H185,2)</f>
        <v>0</v>
      </c>
      <c r="BL185" s="20" t="s">
        <v>189</v>
      </c>
      <c r="BM185" s="20" t="s">
        <v>811</v>
      </c>
    </row>
    <row r="186" spans="2:65" s="10" customFormat="1" ht="29.85" customHeight="1">
      <c r="B186" s="156"/>
      <c r="D186" s="167" t="s">
        <v>73</v>
      </c>
      <c r="E186" s="168" t="s">
        <v>455</v>
      </c>
      <c r="F186" s="168" t="s">
        <v>456</v>
      </c>
      <c r="I186" s="159"/>
      <c r="J186" s="169">
        <f>BK186</f>
        <v>0</v>
      </c>
      <c r="L186" s="156"/>
      <c r="M186" s="161"/>
      <c r="N186" s="162"/>
      <c r="O186" s="162"/>
      <c r="P186" s="163">
        <f>SUM(P187:P188)</f>
        <v>0</v>
      </c>
      <c r="Q186" s="162"/>
      <c r="R186" s="163">
        <f>SUM(R187:R188)</f>
        <v>0</v>
      </c>
      <c r="S186" s="162"/>
      <c r="T186" s="164">
        <f>SUM(T187:T188)</f>
        <v>0</v>
      </c>
      <c r="AR186" s="157" t="s">
        <v>83</v>
      </c>
      <c r="AT186" s="165" t="s">
        <v>73</v>
      </c>
      <c r="AU186" s="165" t="s">
        <v>24</v>
      </c>
      <c r="AY186" s="157" t="s">
        <v>180</v>
      </c>
      <c r="BK186" s="166">
        <f>SUM(BK187:BK188)</f>
        <v>0</v>
      </c>
    </row>
    <row r="187" spans="2:65" s="1" customFormat="1" ht="25.5" customHeight="1">
      <c r="B187" s="170"/>
      <c r="C187" s="171" t="s">
        <v>457</v>
      </c>
      <c r="D187" s="171" t="s">
        <v>184</v>
      </c>
      <c r="E187" s="172" t="s">
        <v>458</v>
      </c>
      <c r="F187" s="173" t="s">
        <v>459</v>
      </c>
      <c r="G187" s="174" t="s">
        <v>187</v>
      </c>
      <c r="H187" s="175">
        <v>1</v>
      </c>
      <c r="I187" s="176"/>
      <c r="J187" s="177">
        <f>ROUND(I187*H187,2)</f>
        <v>0</v>
      </c>
      <c r="K187" s="173" t="s">
        <v>188</v>
      </c>
      <c r="L187" s="37"/>
      <c r="M187" s="178" t="s">
        <v>5</v>
      </c>
      <c r="N187" s="179" t="s">
        <v>45</v>
      </c>
      <c r="O187" s="38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AR187" s="20" t="s">
        <v>189</v>
      </c>
      <c r="AT187" s="20" t="s">
        <v>184</v>
      </c>
      <c r="AU187" s="20" t="s">
        <v>83</v>
      </c>
      <c r="AY187" s="20" t="s">
        <v>180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20" t="s">
        <v>24</v>
      </c>
      <c r="BK187" s="182">
        <f>ROUND(I187*H187,2)</f>
        <v>0</v>
      </c>
      <c r="BL187" s="20" t="s">
        <v>189</v>
      </c>
      <c r="BM187" s="20" t="s">
        <v>460</v>
      </c>
    </row>
    <row r="188" spans="2:65" s="1" customFormat="1" ht="25.5" customHeight="1">
      <c r="B188" s="170"/>
      <c r="C188" s="183" t="s">
        <v>461</v>
      </c>
      <c r="D188" s="183" t="s">
        <v>192</v>
      </c>
      <c r="E188" s="184" t="s">
        <v>462</v>
      </c>
      <c r="F188" s="185" t="s">
        <v>927</v>
      </c>
      <c r="G188" s="186" t="s">
        <v>194</v>
      </c>
      <c r="H188" s="187">
        <v>1</v>
      </c>
      <c r="I188" s="188"/>
      <c r="J188" s="189">
        <f>ROUND(I188*H188,2)</f>
        <v>0</v>
      </c>
      <c r="K188" s="185" t="s">
        <v>5</v>
      </c>
      <c r="L188" s="190"/>
      <c r="M188" s="191" t="s">
        <v>5</v>
      </c>
      <c r="N188" s="192" t="s">
        <v>45</v>
      </c>
      <c r="O188" s="38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AR188" s="20" t="s">
        <v>195</v>
      </c>
      <c r="AT188" s="20" t="s">
        <v>192</v>
      </c>
      <c r="AU188" s="20" t="s">
        <v>83</v>
      </c>
      <c r="AY188" s="20" t="s">
        <v>180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20" t="s">
        <v>24</v>
      </c>
      <c r="BK188" s="182">
        <f>ROUND(I188*H188,2)</f>
        <v>0</v>
      </c>
      <c r="BL188" s="20" t="s">
        <v>189</v>
      </c>
      <c r="BM188" s="20" t="s">
        <v>464</v>
      </c>
    </row>
    <row r="189" spans="2:65" s="10" customFormat="1" ht="29.85" customHeight="1">
      <c r="B189" s="156"/>
      <c r="D189" s="167" t="s">
        <v>73</v>
      </c>
      <c r="E189" s="168" t="s">
        <v>928</v>
      </c>
      <c r="F189" s="168" t="s">
        <v>929</v>
      </c>
      <c r="I189" s="159"/>
      <c r="J189" s="169">
        <f>BK189</f>
        <v>0</v>
      </c>
      <c r="L189" s="156"/>
      <c r="M189" s="161"/>
      <c r="N189" s="162"/>
      <c r="O189" s="162"/>
      <c r="P189" s="163">
        <f>SUM(P190:P205)</f>
        <v>0</v>
      </c>
      <c r="Q189" s="162"/>
      <c r="R189" s="163">
        <f>SUM(R190:R205)</f>
        <v>0</v>
      </c>
      <c r="S189" s="162"/>
      <c r="T189" s="164">
        <f>SUM(T190:T205)</f>
        <v>0</v>
      </c>
      <c r="AR189" s="157" t="s">
        <v>467</v>
      </c>
      <c r="AT189" s="165" t="s">
        <v>73</v>
      </c>
      <c r="AU189" s="165" t="s">
        <v>24</v>
      </c>
      <c r="AY189" s="157" t="s">
        <v>180</v>
      </c>
      <c r="BK189" s="166">
        <f>SUM(BK190:BK205)</f>
        <v>0</v>
      </c>
    </row>
    <row r="190" spans="2:65" s="1" customFormat="1" ht="25.5" customHeight="1">
      <c r="B190" s="170"/>
      <c r="C190" s="171" t="s">
        <v>468</v>
      </c>
      <c r="D190" s="171" t="s">
        <v>184</v>
      </c>
      <c r="E190" s="172" t="s">
        <v>469</v>
      </c>
      <c r="F190" s="173" t="s">
        <v>470</v>
      </c>
      <c r="G190" s="174" t="s">
        <v>471</v>
      </c>
      <c r="H190" s="175">
        <v>16</v>
      </c>
      <c r="I190" s="176"/>
      <c r="J190" s="177">
        <f t="shared" ref="J190:J205" si="0">ROUND(I190*H190,2)</f>
        <v>0</v>
      </c>
      <c r="K190" s="173" t="s">
        <v>472</v>
      </c>
      <c r="L190" s="37"/>
      <c r="M190" s="178" t="s">
        <v>5</v>
      </c>
      <c r="N190" s="179" t="s">
        <v>45</v>
      </c>
      <c r="O190" s="38"/>
      <c r="P190" s="180">
        <f t="shared" ref="P190:P205" si="1">O190*H190</f>
        <v>0</v>
      </c>
      <c r="Q190" s="180">
        <v>0</v>
      </c>
      <c r="R190" s="180">
        <f t="shared" ref="R190:R205" si="2">Q190*H190</f>
        <v>0</v>
      </c>
      <c r="S190" s="180">
        <v>0</v>
      </c>
      <c r="T190" s="181">
        <f t="shared" ref="T190:T205" si="3">S190*H190</f>
        <v>0</v>
      </c>
      <c r="AR190" s="20" t="s">
        <v>473</v>
      </c>
      <c r="AT190" s="20" t="s">
        <v>184</v>
      </c>
      <c r="AU190" s="20" t="s">
        <v>83</v>
      </c>
      <c r="AY190" s="20" t="s">
        <v>180</v>
      </c>
      <c r="BE190" s="182">
        <f t="shared" ref="BE190:BE205" si="4">IF(N190="základní",J190,0)</f>
        <v>0</v>
      </c>
      <c r="BF190" s="182">
        <f t="shared" ref="BF190:BF205" si="5">IF(N190="snížená",J190,0)</f>
        <v>0</v>
      </c>
      <c r="BG190" s="182">
        <f t="shared" ref="BG190:BG205" si="6">IF(N190="zákl. přenesená",J190,0)</f>
        <v>0</v>
      </c>
      <c r="BH190" s="182">
        <f t="shared" ref="BH190:BH205" si="7">IF(N190="sníž. přenesená",J190,0)</f>
        <v>0</v>
      </c>
      <c r="BI190" s="182">
        <f t="shared" ref="BI190:BI205" si="8">IF(N190="nulová",J190,0)</f>
        <v>0</v>
      </c>
      <c r="BJ190" s="20" t="s">
        <v>24</v>
      </c>
      <c r="BK190" s="182">
        <f t="shared" ref="BK190:BK205" si="9">ROUND(I190*H190,2)</f>
        <v>0</v>
      </c>
      <c r="BL190" s="20" t="s">
        <v>473</v>
      </c>
      <c r="BM190" s="20" t="s">
        <v>474</v>
      </c>
    </row>
    <row r="191" spans="2:65" s="1" customFormat="1" ht="25.5" customHeight="1">
      <c r="B191" s="170"/>
      <c r="C191" s="171" t="s">
        <v>475</v>
      </c>
      <c r="D191" s="171" t="s">
        <v>184</v>
      </c>
      <c r="E191" s="172" t="s">
        <v>476</v>
      </c>
      <c r="F191" s="173" t="s">
        <v>477</v>
      </c>
      <c r="G191" s="174" t="s">
        <v>187</v>
      </c>
      <c r="H191" s="175">
        <v>1</v>
      </c>
      <c r="I191" s="176"/>
      <c r="J191" s="177">
        <f t="shared" si="0"/>
        <v>0</v>
      </c>
      <c r="K191" s="173" t="s">
        <v>188</v>
      </c>
      <c r="L191" s="37"/>
      <c r="M191" s="178" t="s">
        <v>5</v>
      </c>
      <c r="N191" s="179" t="s">
        <v>45</v>
      </c>
      <c r="O191" s="38"/>
      <c r="P191" s="180">
        <f t="shared" si="1"/>
        <v>0</v>
      </c>
      <c r="Q191" s="180">
        <v>0</v>
      </c>
      <c r="R191" s="180">
        <f t="shared" si="2"/>
        <v>0</v>
      </c>
      <c r="S191" s="180">
        <v>0</v>
      </c>
      <c r="T191" s="181">
        <f t="shared" si="3"/>
        <v>0</v>
      </c>
      <c r="AR191" s="20" t="s">
        <v>189</v>
      </c>
      <c r="AT191" s="20" t="s">
        <v>184</v>
      </c>
      <c r="AU191" s="20" t="s">
        <v>83</v>
      </c>
      <c r="AY191" s="20" t="s">
        <v>180</v>
      </c>
      <c r="BE191" s="182">
        <f t="shared" si="4"/>
        <v>0</v>
      </c>
      <c r="BF191" s="182">
        <f t="shared" si="5"/>
        <v>0</v>
      </c>
      <c r="BG191" s="182">
        <f t="shared" si="6"/>
        <v>0</v>
      </c>
      <c r="BH191" s="182">
        <f t="shared" si="7"/>
        <v>0</v>
      </c>
      <c r="BI191" s="182">
        <f t="shared" si="8"/>
        <v>0</v>
      </c>
      <c r="BJ191" s="20" t="s">
        <v>24</v>
      </c>
      <c r="BK191" s="182">
        <f t="shared" si="9"/>
        <v>0</v>
      </c>
      <c r="BL191" s="20" t="s">
        <v>189</v>
      </c>
      <c r="BM191" s="20" t="s">
        <v>478</v>
      </c>
    </row>
    <row r="192" spans="2:65" s="1" customFormat="1" ht="38.25" customHeight="1">
      <c r="B192" s="170"/>
      <c r="C192" s="183" t="s">
        <v>840</v>
      </c>
      <c r="D192" s="183" t="s">
        <v>192</v>
      </c>
      <c r="E192" s="184" t="s">
        <v>841</v>
      </c>
      <c r="F192" s="185" t="s">
        <v>842</v>
      </c>
      <c r="G192" s="186" t="s">
        <v>194</v>
      </c>
      <c r="H192" s="187">
        <v>1</v>
      </c>
      <c r="I192" s="188"/>
      <c r="J192" s="189">
        <f t="shared" si="0"/>
        <v>0</v>
      </c>
      <c r="K192" s="185" t="s">
        <v>5</v>
      </c>
      <c r="L192" s="190"/>
      <c r="M192" s="191" t="s">
        <v>5</v>
      </c>
      <c r="N192" s="192" t="s">
        <v>45</v>
      </c>
      <c r="O192" s="38"/>
      <c r="P192" s="180">
        <f t="shared" si="1"/>
        <v>0</v>
      </c>
      <c r="Q192" s="180">
        <v>0</v>
      </c>
      <c r="R192" s="180">
        <f t="shared" si="2"/>
        <v>0</v>
      </c>
      <c r="S192" s="180">
        <v>0</v>
      </c>
      <c r="T192" s="181">
        <f t="shared" si="3"/>
        <v>0</v>
      </c>
      <c r="AR192" s="20" t="s">
        <v>195</v>
      </c>
      <c r="AT192" s="20" t="s">
        <v>192</v>
      </c>
      <c r="AU192" s="20" t="s">
        <v>83</v>
      </c>
      <c r="AY192" s="20" t="s">
        <v>180</v>
      </c>
      <c r="BE192" s="182">
        <f t="shared" si="4"/>
        <v>0</v>
      </c>
      <c r="BF192" s="182">
        <f t="shared" si="5"/>
        <v>0</v>
      </c>
      <c r="BG192" s="182">
        <f t="shared" si="6"/>
        <v>0</v>
      </c>
      <c r="BH192" s="182">
        <f t="shared" si="7"/>
        <v>0</v>
      </c>
      <c r="BI192" s="182">
        <f t="shared" si="8"/>
        <v>0</v>
      </c>
      <c r="BJ192" s="20" t="s">
        <v>24</v>
      </c>
      <c r="BK192" s="182">
        <f t="shared" si="9"/>
        <v>0</v>
      </c>
      <c r="BL192" s="20" t="s">
        <v>189</v>
      </c>
      <c r="BM192" s="20" t="s">
        <v>843</v>
      </c>
    </row>
    <row r="193" spans="2:65" s="1" customFormat="1" ht="25.5" customHeight="1">
      <c r="B193" s="170"/>
      <c r="C193" s="183" t="s">
        <v>483</v>
      </c>
      <c r="D193" s="183" t="s">
        <v>192</v>
      </c>
      <c r="E193" s="184" t="s">
        <v>930</v>
      </c>
      <c r="F193" s="185" t="s">
        <v>485</v>
      </c>
      <c r="G193" s="186" t="s">
        <v>194</v>
      </c>
      <c r="H193" s="187">
        <v>1</v>
      </c>
      <c r="I193" s="188"/>
      <c r="J193" s="189">
        <f t="shared" si="0"/>
        <v>0</v>
      </c>
      <c r="K193" s="185" t="s">
        <v>5</v>
      </c>
      <c r="L193" s="190"/>
      <c r="M193" s="191" t="s">
        <v>5</v>
      </c>
      <c r="N193" s="192" t="s">
        <v>45</v>
      </c>
      <c r="O193" s="38"/>
      <c r="P193" s="180">
        <f t="shared" si="1"/>
        <v>0</v>
      </c>
      <c r="Q193" s="180">
        <v>0</v>
      </c>
      <c r="R193" s="180">
        <f t="shared" si="2"/>
        <v>0</v>
      </c>
      <c r="S193" s="180">
        <v>0</v>
      </c>
      <c r="T193" s="181">
        <f t="shared" si="3"/>
        <v>0</v>
      </c>
      <c r="AR193" s="20" t="s">
        <v>195</v>
      </c>
      <c r="AT193" s="20" t="s">
        <v>192</v>
      </c>
      <c r="AU193" s="20" t="s">
        <v>83</v>
      </c>
      <c r="AY193" s="20" t="s">
        <v>180</v>
      </c>
      <c r="BE193" s="182">
        <f t="shared" si="4"/>
        <v>0</v>
      </c>
      <c r="BF193" s="182">
        <f t="shared" si="5"/>
        <v>0</v>
      </c>
      <c r="BG193" s="182">
        <f t="shared" si="6"/>
        <v>0</v>
      </c>
      <c r="BH193" s="182">
        <f t="shared" si="7"/>
        <v>0</v>
      </c>
      <c r="BI193" s="182">
        <f t="shared" si="8"/>
        <v>0</v>
      </c>
      <c r="BJ193" s="20" t="s">
        <v>24</v>
      </c>
      <c r="BK193" s="182">
        <f t="shared" si="9"/>
        <v>0</v>
      </c>
      <c r="BL193" s="20" t="s">
        <v>189</v>
      </c>
      <c r="BM193" s="20" t="s">
        <v>486</v>
      </c>
    </row>
    <row r="194" spans="2:65" s="1" customFormat="1" ht="16.5" customHeight="1">
      <c r="B194" s="170"/>
      <c r="C194" s="183" t="s">
        <v>487</v>
      </c>
      <c r="D194" s="183" t="s">
        <v>192</v>
      </c>
      <c r="E194" s="184" t="s">
        <v>931</v>
      </c>
      <c r="F194" s="185" t="s">
        <v>489</v>
      </c>
      <c r="G194" s="186" t="s">
        <v>194</v>
      </c>
      <c r="H194" s="187">
        <v>1</v>
      </c>
      <c r="I194" s="188"/>
      <c r="J194" s="189">
        <f t="shared" si="0"/>
        <v>0</v>
      </c>
      <c r="K194" s="185" t="s">
        <v>5</v>
      </c>
      <c r="L194" s="190"/>
      <c r="M194" s="191" t="s">
        <v>5</v>
      </c>
      <c r="N194" s="192" t="s">
        <v>45</v>
      </c>
      <c r="O194" s="38"/>
      <c r="P194" s="180">
        <f t="shared" si="1"/>
        <v>0</v>
      </c>
      <c r="Q194" s="180">
        <v>0</v>
      </c>
      <c r="R194" s="180">
        <f t="shared" si="2"/>
        <v>0</v>
      </c>
      <c r="S194" s="180">
        <v>0</v>
      </c>
      <c r="T194" s="181">
        <f t="shared" si="3"/>
        <v>0</v>
      </c>
      <c r="AR194" s="20" t="s">
        <v>195</v>
      </c>
      <c r="AT194" s="20" t="s">
        <v>192</v>
      </c>
      <c r="AU194" s="20" t="s">
        <v>83</v>
      </c>
      <c r="AY194" s="20" t="s">
        <v>180</v>
      </c>
      <c r="BE194" s="182">
        <f t="shared" si="4"/>
        <v>0</v>
      </c>
      <c r="BF194" s="182">
        <f t="shared" si="5"/>
        <v>0</v>
      </c>
      <c r="BG194" s="182">
        <f t="shared" si="6"/>
        <v>0</v>
      </c>
      <c r="BH194" s="182">
        <f t="shared" si="7"/>
        <v>0</v>
      </c>
      <c r="BI194" s="182">
        <f t="shared" si="8"/>
        <v>0</v>
      </c>
      <c r="BJ194" s="20" t="s">
        <v>24</v>
      </c>
      <c r="BK194" s="182">
        <f t="shared" si="9"/>
        <v>0</v>
      </c>
      <c r="BL194" s="20" t="s">
        <v>189</v>
      </c>
      <c r="BM194" s="20" t="s">
        <v>490</v>
      </c>
    </row>
    <row r="195" spans="2:65" s="1" customFormat="1" ht="25.5" customHeight="1">
      <c r="B195" s="170"/>
      <c r="C195" s="183" t="s">
        <v>932</v>
      </c>
      <c r="D195" s="183" t="s">
        <v>192</v>
      </c>
      <c r="E195" s="184" t="s">
        <v>492</v>
      </c>
      <c r="F195" s="185" t="s">
        <v>493</v>
      </c>
      <c r="G195" s="186" t="s">
        <v>194</v>
      </c>
      <c r="H195" s="187">
        <v>1</v>
      </c>
      <c r="I195" s="188"/>
      <c r="J195" s="189">
        <f t="shared" si="0"/>
        <v>0</v>
      </c>
      <c r="K195" s="185" t="s">
        <v>5</v>
      </c>
      <c r="L195" s="190"/>
      <c r="M195" s="191" t="s">
        <v>5</v>
      </c>
      <c r="N195" s="192" t="s">
        <v>45</v>
      </c>
      <c r="O195" s="38"/>
      <c r="P195" s="180">
        <f t="shared" si="1"/>
        <v>0</v>
      </c>
      <c r="Q195" s="180">
        <v>0</v>
      </c>
      <c r="R195" s="180">
        <f t="shared" si="2"/>
        <v>0</v>
      </c>
      <c r="S195" s="180">
        <v>0</v>
      </c>
      <c r="T195" s="181">
        <f t="shared" si="3"/>
        <v>0</v>
      </c>
      <c r="AR195" s="20" t="s">
        <v>195</v>
      </c>
      <c r="AT195" s="20" t="s">
        <v>192</v>
      </c>
      <c r="AU195" s="20" t="s">
        <v>83</v>
      </c>
      <c r="AY195" s="20" t="s">
        <v>180</v>
      </c>
      <c r="BE195" s="182">
        <f t="shared" si="4"/>
        <v>0</v>
      </c>
      <c r="BF195" s="182">
        <f t="shared" si="5"/>
        <v>0</v>
      </c>
      <c r="BG195" s="182">
        <f t="shared" si="6"/>
        <v>0</v>
      </c>
      <c r="BH195" s="182">
        <f t="shared" si="7"/>
        <v>0</v>
      </c>
      <c r="BI195" s="182">
        <f t="shared" si="8"/>
        <v>0</v>
      </c>
      <c r="BJ195" s="20" t="s">
        <v>24</v>
      </c>
      <c r="BK195" s="182">
        <f t="shared" si="9"/>
        <v>0</v>
      </c>
      <c r="BL195" s="20" t="s">
        <v>189</v>
      </c>
      <c r="BM195" s="20" t="s">
        <v>933</v>
      </c>
    </row>
    <row r="196" spans="2:65" s="1" customFormat="1" ht="38.25" customHeight="1">
      <c r="B196" s="170"/>
      <c r="C196" s="183" t="s">
        <v>495</v>
      </c>
      <c r="D196" s="183" t="s">
        <v>192</v>
      </c>
      <c r="E196" s="184" t="s">
        <v>496</v>
      </c>
      <c r="F196" s="185" t="s">
        <v>497</v>
      </c>
      <c r="G196" s="186" t="s">
        <v>194</v>
      </c>
      <c r="H196" s="187">
        <v>1</v>
      </c>
      <c r="I196" s="188"/>
      <c r="J196" s="189">
        <f t="shared" si="0"/>
        <v>0</v>
      </c>
      <c r="K196" s="185" t="s">
        <v>5</v>
      </c>
      <c r="L196" s="190"/>
      <c r="M196" s="191" t="s">
        <v>5</v>
      </c>
      <c r="N196" s="192" t="s">
        <v>45</v>
      </c>
      <c r="O196" s="38"/>
      <c r="P196" s="180">
        <f t="shared" si="1"/>
        <v>0</v>
      </c>
      <c r="Q196" s="180">
        <v>0</v>
      </c>
      <c r="R196" s="180">
        <f t="shared" si="2"/>
        <v>0</v>
      </c>
      <c r="S196" s="180">
        <v>0</v>
      </c>
      <c r="T196" s="181">
        <f t="shared" si="3"/>
        <v>0</v>
      </c>
      <c r="AR196" s="20" t="s">
        <v>195</v>
      </c>
      <c r="AT196" s="20" t="s">
        <v>192</v>
      </c>
      <c r="AU196" s="20" t="s">
        <v>83</v>
      </c>
      <c r="AY196" s="20" t="s">
        <v>180</v>
      </c>
      <c r="BE196" s="182">
        <f t="shared" si="4"/>
        <v>0</v>
      </c>
      <c r="BF196" s="182">
        <f t="shared" si="5"/>
        <v>0</v>
      </c>
      <c r="BG196" s="182">
        <f t="shared" si="6"/>
        <v>0</v>
      </c>
      <c r="BH196" s="182">
        <f t="shared" si="7"/>
        <v>0</v>
      </c>
      <c r="BI196" s="182">
        <f t="shared" si="8"/>
        <v>0</v>
      </c>
      <c r="BJ196" s="20" t="s">
        <v>24</v>
      </c>
      <c r="BK196" s="182">
        <f t="shared" si="9"/>
        <v>0</v>
      </c>
      <c r="BL196" s="20" t="s">
        <v>189</v>
      </c>
      <c r="BM196" s="20" t="s">
        <v>498</v>
      </c>
    </row>
    <row r="197" spans="2:65" s="1" customFormat="1" ht="16.5" customHeight="1">
      <c r="B197" s="170"/>
      <c r="C197" s="183" t="s">
        <v>499</v>
      </c>
      <c r="D197" s="183" t="s">
        <v>192</v>
      </c>
      <c r="E197" s="184" t="s">
        <v>500</v>
      </c>
      <c r="F197" s="185" t="s">
        <v>501</v>
      </c>
      <c r="G197" s="186" t="s">
        <v>194</v>
      </c>
      <c r="H197" s="187">
        <v>3</v>
      </c>
      <c r="I197" s="188"/>
      <c r="J197" s="189">
        <f t="shared" si="0"/>
        <v>0</v>
      </c>
      <c r="K197" s="185" t="s">
        <v>5</v>
      </c>
      <c r="L197" s="190"/>
      <c r="M197" s="191" t="s">
        <v>5</v>
      </c>
      <c r="N197" s="192" t="s">
        <v>45</v>
      </c>
      <c r="O197" s="38"/>
      <c r="P197" s="180">
        <f t="shared" si="1"/>
        <v>0</v>
      </c>
      <c r="Q197" s="180">
        <v>0</v>
      </c>
      <c r="R197" s="180">
        <f t="shared" si="2"/>
        <v>0</v>
      </c>
      <c r="S197" s="180">
        <v>0</v>
      </c>
      <c r="T197" s="181">
        <f t="shared" si="3"/>
        <v>0</v>
      </c>
      <c r="AR197" s="20" t="s">
        <v>195</v>
      </c>
      <c r="AT197" s="20" t="s">
        <v>192</v>
      </c>
      <c r="AU197" s="20" t="s">
        <v>83</v>
      </c>
      <c r="AY197" s="20" t="s">
        <v>180</v>
      </c>
      <c r="BE197" s="182">
        <f t="shared" si="4"/>
        <v>0</v>
      </c>
      <c r="BF197" s="182">
        <f t="shared" si="5"/>
        <v>0</v>
      </c>
      <c r="BG197" s="182">
        <f t="shared" si="6"/>
        <v>0</v>
      </c>
      <c r="BH197" s="182">
        <f t="shared" si="7"/>
        <v>0</v>
      </c>
      <c r="BI197" s="182">
        <f t="shared" si="8"/>
        <v>0</v>
      </c>
      <c r="BJ197" s="20" t="s">
        <v>24</v>
      </c>
      <c r="BK197" s="182">
        <f t="shared" si="9"/>
        <v>0</v>
      </c>
      <c r="BL197" s="20" t="s">
        <v>189</v>
      </c>
      <c r="BM197" s="20" t="s">
        <v>502</v>
      </c>
    </row>
    <row r="198" spans="2:65" s="1" customFormat="1" ht="38.25" customHeight="1">
      <c r="B198" s="170"/>
      <c r="C198" s="183" t="s">
        <v>866</v>
      </c>
      <c r="D198" s="183" t="s">
        <v>192</v>
      </c>
      <c r="E198" s="184" t="s">
        <v>867</v>
      </c>
      <c r="F198" s="185" t="s">
        <v>868</v>
      </c>
      <c r="G198" s="186" t="s">
        <v>194</v>
      </c>
      <c r="H198" s="187">
        <v>1</v>
      </c>
      <c r="I198" s="188"/>
      <c r="J198" s="189">
        <f t="shared" si="0"/>
        <v>0</v>
      </c>
      <c r="K198" s="185" t="s">
        <v>5</v>
      </c>
      <c r="L198" s="190"/>
      <c r="M198" s="191" t="s">
        <v>5</v>
      </c>
      <c r="N198" s="192" t="s">
        <v>45</v>
      </c>
      <c r="O198" s="38"/>
      <c r="P198" s="180">
        <f t="shared" si="1"/>
        <v>0</v>
      </c>
      <c r="Q198" s="180">
        <v>0</v>
      </c>
      <c r="R198" s="180">
        <f t="shared" si="2"/>
        <v>0</v>
      </c>
      <c r="S198" s="180">
        <v>0</v>
      </c>
      <c r="T198" s="181">
        <f t="shared" si="3"/>
        <v>0</v>
      </c>
      <c r="AR198" s="20" t="s">
        <v>195</v>
      </c>
      <c r="AT198" s="20" t="s">
        <v>192</v>
      </c>
      <c r="AU198" s="20" t="s">
        <v>83</v>
      </c>
      <c r="AY198" s="20" t="s">
        <v>180</v>
      </c>
      <c r="BE198" s="182">
        <f t="shared" si="4"/>
        <v>0</v>
      </c>
      <c r="BF198" s="182">
        <f t="shared" si="5"/>
        <v>0</v>
      </c>
      <c r="BG198" s="182">
        <f t="shared" si="6"/>
        <v>0</v>
      </c>
      <c r="BH198" s="182">
        <f t="shared" si="7"/>
        <v>0</v>
      </c>
      <c r="BI198" s="182">
        <f t="shared" si="8"/>
        <v>0</v>
      </c>
      <c r="BJ198" s="20" t="s">
        <v>24</v>
      </c>
      <c r="BK198" s="182">
        <f t="shared" si="9"/>
        <v>0</v>
      </c>
      <c r="BL198" s="20" t="s">
        <v>189</v>
      </c>
      <c r="BM198" s="20" t="s">
        <v>869</v>
      </c>
    </row>
    <row r="199" spans="2:65" s="1" customFormat="1" ht="38.25" customHeight="1">
      <c r="B199" s="170"/>
      <c r="C199" s="183" t="s">
        <v>870</v>
      </c>
      <c r="D199" s="183" t="s">
        <v>192</v>
      </c>
      <c r="E199" s="184" t="s">
        <v>833</v>
      </c>
      <c r="F199" s="185" t="s">
        <v>834</v>
      </c>
      <c r="G199" s="186" t="s">
        <v>194</v>
      </c>
      <c r="H199" s="187">
        <v>2</v>
      </c>
      <c r="I199" s="188"/>
      <c r="J199" s="189">
        <f t="shared" si="0"/>
        <v>0</v>
      </c>
      <c r="K199" s="185" t="s">
        <v>5</v>
      </c>
      <c r="L199" s="190"/>
      <c r="M199" s="191" t="s">
        <v>5</v>
      </c>
      <c r="N199" s="192" t="s">
        <v>45</v>
      </c>
      <c r="O199" s="38"/>
      <c r="P199" s="180">
        <f t="shared" si="1"/>
        <v>0</v>
      </c>
      <c r="Q199" s="180">
        <v>0</v>
      </c>
      <c r="R199" s="180">
        <f t="shared" si="2"/>
        <v>0</v>
      </c>
      <c r="S199" s="180">
        <v>0</v>
      </c>
      <c r="T199" s="181">
        <f t="shared" si="3"/>
        <v>0</v>
      </c>
      <c r="AR199" s="20" t="s">
        <v>195</v>
      </c>
      <c r="AT199" s="20" t="s">
        <v>192</v>
      </c>
      <c r="AU199" s="20" t="s">
        <v>83</v>
      </c>
      <c r="AY199" s="20" t="s">
        <v>180</v>
      </c>
      <c r="BE199" s="182">
        <f t="shared" si="4"/>
        <v>0</v>
      </c>
      <c r="BF199" s="182">
        <f t="shared" si="5"/>
        <v>0</v>
      </c>
      <c r="BG199" s="182">
        <f t="shared" si="6"/>
        <v>0</v>
      </c>
      <c r="BH199" s="182">
        <f t="shared" si="7"/>
        <v>0</v>
      </c>
      <c r="BI199" s="182">
        <f t="shared" si="8"/>
        <v>0</v>
      </c>
      <c r="BJ199" s="20" t="s">
        <v>24</v>
      </c>
      <c r="BK199" s="182">
        <f t="shared" si="9"/>
        <v>0</v>
      </c>
      <c r="BL199" s="20" t="s">
        <v>189</v>
      </c>
      <c r="BM199" s="20" t="s">
        <v>871</v>
      </c>
    </row>
    <row r="200" spans="2:65" s="1" customFormat="1" ht="38.25" customHeight="1">
      <c r="B200" s="170"/>
      <c r="C200" s="183" t="s">
        <v>503</v>
      </c>
      <c r="D200" s="183" t="s">
        <v>192</v>
      </c>
      <c r="E200" s="184" t="s">
        <v>504</v>
      </c>
      <c r="F200" s="185" t="s">
        <v>505</v>
      </c>
      <c r="G200" s="186" t="s">
        <v>194</v>
      </c>
      <c r="H200" s="187">
        <v>2</v>
      </c>
      <c r="I200" s="188"/>
      <c r="J200" s="189">
        <f t="shared" si="0"/>
        <v>0</v>
      </c>
      <c r="K200" s="185" t="s">
        <v>5</v>
      </c>
      <c r="L200" s="190"/>
      <c r="M200" s="191" t="s">
        <v>5</v>
      </c>
      <c r="N200" s="192" t="s">
        <v>45</v>
      </c>
      <c r="O200" s="38"/>
      <c r="P200" s="180">
        <f t="shared" si="1"/>
        <v>0</v>
      </c>
      <c r="Q200" s="180">
        <v>0</v>
      </c>
      <c r="R200" s="180">
        <f t="shared" si="2"/>
        <v>0</v>
      </c>
      <c r="S200" s="180">
        <v>0</v>
      </c>
      <c r="T200" s="181">
        <f t="shared" si="3"/>
        <v>0</v>
      </c>
      <c r="AR200" s="20" t="s">
        <v>195</v>
      </c>
      <c r="AT200" s="20" t="s">
        <v>192</v>
      </c>
      <c r="AU200" s="20" t="s">
        <v>83</v>
      </c>
      <c r="AY200" s="20" t="s">
        <v>180</v>
      </c>
      <c r="BE200" s="182">
        <f t="shared" si="4"/>
        <v>0</v>
      </c>
      <c r="BF200" s="182">
        <f t="shared" si="5"/>
        <v>0</v>
      </c>
      <c r="BG200" s="182">
        <f t="shared" si="6"/>
        <v>0</v>
      </c>
      <c r="BH200" s="182">
        <f t="shared" si="7"/>
        <v>0</v>
      </c>
      <c r="BI200" s="182">
        <f t="shared" si="8"/>
        <v>0</v>
      </c>
      <c r="BJ200" s="20" t="s">
        <v>24</v>
      </c>
      <c r="BK200" s="182">
        <f t="shared" si="9"/>
        <v>0</v>
      </c>
      <c r="BL200" s="20" t="s">
        <v>189</v>
      </c>
      <c r="BM200" s="20" t="s">
        <v>506</v>
      </c>
    </row>
    <row r="201" spans="2:65" s="1" customFormat="1" ht="25.5" customHeight="1">
      <c r="B201" s="170"/>
      <c r="C201" s="183" t="s">
        <v>884</v>
      </c>
      <c r="D201" s="183" t="s">
        <v>192</v>
      </c>
      <c r="E201" s="184" t="s">
        <v>885</v>
      </c>
      <c r="F201" s="185" t="s">
        <v>886</v>
      </c>
      <c r="G201" s="186" t="s">
        <v>194</v>
      </c>
      <c r="H201" s="187">
        <v>1</v>
      </c>
      <c r="I201" s="188"/>
      <c r="J201" s="189">
        <f t="shared" si="0"/>
        <v>0</v>
      </c>
      <c r="K201" s="185" t="s">
        <v>5</v>
      </c>
      <c r="L201" s="190"/>
      <c r="M201" s="191" t="s">
        <v>5</v>
      </c>
      <c r="N201" s="192" t="s">
        <v>45</v>
      </c>
      <c r="O201" s="38"/>
      <c r="P201" s="180">
        <f t="shared" si="1"/>
        <v>0</v>
      </c>
      <c r="Q201" s="180">
        <v>0</v>
      </c>
      <c r="R201" s="180">
        <f t="shared" si="2"/>
        <v>0</v>
      </c>
      <c r="S201" s="180">
        <v>0</v>
      </c>
      <c r="T201" s="181">
        <f t="shared" si="3"/>
        <v>0</v>
      </c>
      <c r="AR201" s="20" t="s">
        <v>195</v>
      </c>
      <c r="AT201" s="20" t="s">
        <v>192</v>
      </c>
      <c r="AU201" s="20" t="s">
        <v>83</v>
      </c>
      <c r="AY201" s="20" t="s">
        <v>180</v>
      </c>
      <c r="BE201" s="182">
        <f t="shared" si="4"/>
        <v>0</v>
      </c>
      <c r="BF201" s="182">
        <f t="shared" si="5"/>
        <v>0</v>
      </c>
      <c r="BG201" s="182">
        <f t="shared" si="6"/>
        <v>0</v>
      </c>
      <c r="BH201" s="182">
        <f t="shared" si="7"/>
        <v>0</v>
      </c>
      <c r="BI201" s="182">
        <f t="shared" si="8"/>
        <v>0</v>
      </c>
      <c r="BJ201" s="20" t="s">
        <v>24</v>
      </c>
      <c r="BK201" s="182">
        <f t="shared" si="9"/>
        <v>0</v>
      </c>
      <c r="BL201" s="20" t="s">
        <v>189</v>
      </c>
      <c r="BM201" s="20" t="s">
        <v>887</v>
      </c>
    </row>
    <row r="202" spans="2:65" s="1" customFormat="1" ht="25.5" customHeight="1">
      <c r="B202" s="170"/>
      <c r="C202" s="183" t="s">
        <v>888</v>
      </c>
      <c r="D202" s="183" t="s">
        <v>192</v>
      </c>
      <c r="E202" s="184" t="s">
        <v>889</v>
      </c>
      <c r="F202" s="185" t="s">
        <v>890</v>
      </c>
      <c r="G202" s="186" t="s">
        <v>194</v>
      </c>
      <c r="H202" s="187">
        <v>1</v>
      </c>
      <c r="I202" s="188"/>
      <c r="J202" s="189">
        <f t="shared" si="0"/>
        <v>0</v>
      </c>
      <c r="K202" s="185" t="s">
        <v>5</v>
      </c>
      <c r="L202" s="190"/>
      <c r="M202" s="191" t="s">
        <v>5</v>
      </c>
      <c r="N202" s="192" t="s">
        <v>45</v>
      </c>
      <c r="O202" s="38"/>
      <c r="P202" s="180">
        <f t="shared" si="1"/>
        <v>0</v>
      </c>
      <c r="Q202" s="180">
        <v>0</v>
      </c>
      <c r="R202" s="180">
        <f t="shared" si="2"/>
        <v>0</v>
      </c>
      <c r="S202" s="180">
        <v>0</v>
      </c>
      <c r="T202" s="181">
        <f t="shared" si="3"/>
        <v>0</v>
      </c>
      <c r="AR202" s="20" t="s">
        <v>195</v>
      </c>
      <c r="AT202" s="20" t="s">
        <v>192</v>
      </c>
      <c r="AU202" s="20" t="s">
        <v>83</v>
      </c>
      <c r="AY202" s="20" t="s">
        <v>180</v>
      </c>
      <c r="BE202" s="182">
        <f t="shared" si="4"/>
        <v>0</v>
      </c>
      <c r="BF202" s="182">
        <f t="shared" si="5"/>
        <v>0</v>
      </c>
      <c r="BG202" s="182">
        <f t="shared" si="6"/>
        <v>0</v>
      </c>
      <c r="BH202" s="182">
        <f t="shared" si="7"/>
        <v>0</v>
      </c>
      <c r="BI202" s="182">
        <f t="shared" si="8"/>
        <v>0</v>
      </c>
      <c r="BJ202" s="20" t="s">
        <v>24</v>
      </c>
      <c r="BK202" s="182">
        <f t="shared" si="9"/>
        <v>0</v>
      </c>
      <c r="BL202" s="20" t="s">
        <v>189</v>
      </c>
      <c r="BM202" s="20" t="s">
        <v>891</v>
      </c>
    </row>
    <row r="203" spans="2:65" s="1" customFormat="1" ht="25.5" customHeight="1">
      <c r="B203" s="170"/>
      <c r="C203" s="183" t="s">
        <v>892</v>
      </c>
      <c r="D203" s="183" t="s">
        <v>192</v>
      </c>
      <c r="E203" s="184" t="s">
        <v>893</v>
      </c>
      <c r="F203" s="185" t="s">
        <v>894</v>
      </c>
      <c r="G203" s="186" t="s">
        <v>194</v>
      </c>
      <c r="H203" s="187">
        <v>9</v>
      </c>
      <c r="I203" s="188"/>
      <c r="J203" s="189">
        <f t="shared" si="0"/>
        <v>0</v>
      </c>
      <c r="K203" s="185" t="s">
        <v>5</v>
      </c>
      <c r="L203" s="190"/>
      <c r="M203" s="191" t="s">
        <v>5</v>
      </c>
      <c r="N203" s="192" t="s">
        <v>45</v>
      </c>
      <c r="O203" s="38"/>
      <c r="P203" s="180">
        <f t="shared" si="1"/>
        <v>0</v>
      </c>
      <c r="Q203" s="180">
        <v>0</v>
      </c>
      <c r="R203" s="180">
        <f t="shared" si="2"/>
        <v>0</v>
      </c>
      <c r="S203" s="180">
        <v>0</v>
      </c>
      <c r="T203" s="181">
        <f t="shared" si="3"/>
        <v>0</v>
      </c>
      <c r="AR203" s="20" t="s">
        <v>195</v>
      </c>
      <c r="AT203" s="20" t="s">
        <v>192</v>
      </c>
      <c r="AU203" s="20" t="s">
        <v>83</v>
      </c>
      <c r="AY203" s="20" t="s">
        <v>180</v>
      </c>
      <c r="BE203" s="182">
        <f t="shared" si="4"/>
        <v>0</v>
      </c>
      <c r="BF203" s="182">
        <f t="shared" si="5"/>
        <v>0</v>
      </c>
      <c r="BG203" s="182">
        <f t="shared" si="6"/>
        <v>0</v>
      </c>
      <c r="BH203" s="182">
        <f t="shared" si="7"/>
        <v>0</v>
      </c>
      <c r="BI203" s="182">
        <f t="shared" si="8"/>
        <v>0</v>
      </c>
      <c r="BJ203" s="20" t="s">
        <v>24</v>
      </c>
      <c r="BK203" s="182">
        <f t="shared" si="9"/>
        <v>0</v>
      </c>
      <c r="BL203" s="20" t="s">
        <v>189</v>
      </c>
      <c r="BM203" s="20" t="s">
        <v>895</v>
      </c>
    </row>
    <row r="204" spans="2:65" s="1" customFormat="1" ht="25.5" customHeight="1">
      <c r="B204" s="170"/>
      <c r="C204" s="183" t="s">
        <v>900</v>
      </c>
      <c r="D204" s="183" t="s">
        <v>192</v>
      </c>
      <c r="E204" s="184" t="s">
        <v>901</v>
      </c>
      <c r="F204" s="185" t="s">
        <v>902</v>
      </c>
      <c r="G204" s="186" t="s">
        <v>194</v>
      </c>
      <c r="H204" s="187">
        <v>4</v>
      </c>
      <c r="I204" s="188"/>
      <c r="J204" s="189">
        <f t="shared" si="0"/>
        <v>0</v>
      </c>
      <c r="K204" s="185" t="s">
        <v>5</v>
      </c>
      <c r="L204" s="190"/>
      <c r="M204" s="191" t="s">
        <v>5</v>
      </c>
      <c r="N204" s="192" t="s">
        <v>45</v>
      </c>
      <c r="O204" s="38"/>
      <c r="P204" s="180">
        <f t="shared" si="1"/>
        <v>0</v>
      </c>
      <c r="Q204" s="180">
        <v>0</v>
      </c>
      <c r="R204" s="180">
        <f t="shared" si="2"/>
        <v>0</v>
      </c>
      <c r="S204" s="180">
        <v>0</v>
      </c>
      <c r="T204" s="181">
        <f t="shared" si="3"/>
        <v>0</v>
      </c>
      <c r="AR204" s="20" t="s">
        <v>195</v>
      </c>
      <c r="AT204" s="20" t="s">
        <v>192</v>
      </c>
      <c r="AU204" s="20" t="s">
        <v>83</v>
      </c>
      <c r="AY204" s="20" t="s">
        <v>180</v>
      </c>
      <c r="BE204" s="182">
        <f t="shared" si="4"/>
        <v>0</v>
      </c>
      <c r="BF204" s="182">
        <f t="shared" si="5"/>
        <v>0</v>
      </c>
      <c r="BG204" s="182">
        <f t="shared" si="6"/>
        <v>0</v>
      </c>
      <c r="BH204" s="182">
        <f t="shared" si="7"/>
        <v>0</v>
      </c>
      <c r="BI204" s="182">
        <f t="shared" si="8"/>
        <v>0</v>
      </c>
      <c r="BJ204" s="20" t="s">
        <v>24</v>
      </c>
      <c r="BK204" s="182">
        <f t="shared" si="9"/>
        <v>0</v>
      </c>
      <c r="BL204" s="20" t="s">
        <v>189</v>
      </c>
      <c r="BM204" s="20" t="s">
        <v>903</v>
      </c>
    </row>
    <row r="205" spans="2:65" s="1" customFormat="1" ht="25.5" customHeight="1">
      <c r="B205" s="170"/>
      <c r="C205" s="183" t="s">
        <v>908</v>
      </c>
      <c r="D205" s="183" t="s">
        <v>192</v>
      </c>
      <c r="E205" s="184" t="s">
        <v>909</v>
      </c>
      <c r="F205" s="185" t="s">
        <v>910</v>
      </c>
      <c r="G205" s="186" t="s">
        <v>194</v>
      </c>
      <c r="H205" s="187">
        <v>2</v>
      </c>
      <c r="I205" s="188"/>
      <c r="J205" s="189">
        <f t="shared" si="0"/>
        <v>0</v>
      </c>
      <c r="K205" s="185" t="s">
        <v>5</v>
      </c>
      <c r="L205" s="190"/>
      <c r="M205" s="191" t="s">
        <v>5</v>
      </c>
      <c r="N205" s="192" t="s">
        <v>45</v>
      </c>
      <c r="O205" s="38"/>
      <c r="P205" s="180">
        <f t="shared" si="1"/>
        <v>0</v>
      </c>
      <c r="Q205" s="180">
        <v>0</v>
      </c>
      <c r="R205" s="180">
        <f t="shared" si="2"/>
        <v>0</v>
      </c>
      <c r="S205" s="180">
        <v>0</v>
      </c>
      <c r="T205" s="181">
        <f t="shared" si="3"/>
        <v>0</v>
      </c>
      <c r="AR205" s="20" t="s">
        <v>195</v>
      </c>
      <c r="AT205" s="20" t="s">
        <v>192</v>
      </c>
      <c r="AU205" s="20" t="s">
        <v>83</v>
      </c>
      <c r="AY205" s="20" t="s">
        <v>180</v>
      </c>
      <c r="BE205" s="182">
        <f t="shared" si="4"/>
        <v>0</v>
      </c>
      <c r="BF205" s="182">
        <f t="shared" si="5"/>
        <v>0</v>
      </c>
      <c r="BG205" s="182">
        <f t="shared" si="6"/>
        <v>0</v>
      </c>
      <c r="BH205" s="182">
        <f t="shared" si="7"/>
        <v>0</v>
      </c>
      <c r="BI205" s="182">
        <f t="shared" si="8"/>
        <v>0</v>
      </c>
      <c r="BJ205" s="20" t="s">
        <v>24</v>
      </c>
      <c r="BK205" s="182">
        <f t="shared" si="9"/>
        <v>0</v>
      </c>
      <c r="BL205" s="20" t="s">
        <v>189</v>
      </c>
      <c r="BM205" s="20" t="s">
        <v>911</v>
      </c>
    </row>
    <row r="206" spans="2:65" s="10" customFormat="1" ht="29.85" customHeight="1">
      <c r="B206" s="156"/>
      <c r="D206" s="167" t="s">
        <v>73</v>
      </c>
      <c r="E206" s="168" t="s">
        <v>507</v>
      </c>
      <c r="F206" s="168" t="s">
        <v>508</v>
      </c>
      <c r="I206" s="159"/>
      <c r="J206" s="169">
        <f>BK206</f>
        <v>0</v>
      </c>
      <c r="L206" s="156"/>
      <c r="M206" s="161"/>
      <c r="N206" s="162"/>
      <c r="O206" s="162"/>
      <c r="P206" s="163">
        <f>SUM(P207:P209)</f>
        <v>0</v>
      </c>
      <c r="Q206" s="162"/>
      <c r="R206" s="163">
        <f>SUM(R207:R209)</f>
        <v>2.24E-4</v>
      </c>
      <c r="S206" s="162"/>
      <c r="T206" s="164">
        <f>SUM(T207:T209)</f>
        <v>0</v>
      </c>
      <c r="AR206" s="157" t="s">
        <v>83</v>
      </c>
      <c r="AT206" s="165" t="s">
        <v>73</v>
      </c>
      <c r="AU206" s="165" t="s">
        <v>24</v>
      </c>
      <c r="AY206" s="157" t="s">
        <v>180</v>
      </c>
      <c r="BK206" s="166">
        <f>SUM(BK207:BK209)</f>
        <v>0</v>
      </c>
    </row>
    <row r="207" spans="2:65" s="1" customFormat="1" ht="38.25" customHeight="1">
      <c r="B207" s="170"/>
      <c r="C207" s="171" t="s">
        <v>509</v>
      </c>
      <c r="D207" s="171" t="s">
        <v>184</v>
      </c>
      <c r="E207" s="172" t="s">
        <v>510</v>
      </c>
      <c r="F207" s="173" t="s">
        <v>511</v>
      </c>
      <c r="G207" s="174" t="s">
        <v>512</v>
      </c>
      <c r="H207" s="175">
        <v>0.2</v>
      </c>
      <c r="I207" s="176"/>
      <c r="J207" s="177">
        <f>ROUND(I207*H207,2)</f>
        <v>0</v>
      </c>
      <c r="K207" s="173" t="s">
        <v>472</v>
      </c>
      <c r="L207" s="37"/>
      <c r="M207" s="178" t="s">
        <v>5</v>
      </c>
      <c r="N207" s="179" t="s">
        <v>45</v>
      </c>
      <c r="O207" s="38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AR207" s="20" t="s">
        <v>189</v>
      </c>
      <c r="AT207" s="20" t="s">
        <v>184</v>
      </c>
      <c r="AU207" s="20" t="s">
        <v>83</v>
      </c>
      <c r="AY207" s="20" t="s">
        <v>180</v>
      </c>
      <c r="BE207" s="182">
        <f>IF(N207="základní",J207,0)</f>
        <v>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20" t="s">
        <v>24</v>
      </c>
      <c r="BK207" s="182">
        <f>ROUND(I207*H207,2)</f>
        <v>0</v>
      </c>
      <c r="BL207" s="20" t="s">
        <v>189</v>
      </c>
      <c r="BM207" s="20" t="s">
        <v>513</v>
      </c>
    </row>
    <row r="208" spans="2:65" s="1" customFormat="1" ht="25.5" customHeight="1">
      <c r="B208" s="170"/>
      <c r="C208" s="183" t="s">
        <v>514</v>
      </c>
      <c r="D208" s="183" t="s">
        <v>192</v>
      </c>
      <c r="E208" s="184" t="s">
        <v>515</v>
      </c>
      <c r="F208" s="185" t="s">
        <v>516</v>
      </c>
      <c r="G208" s="186" t="s">
        <v>512</v>
      </c>
      <c r="H208" s="187">
        <v>0.04</v>
      </c>
      <c r="I208" s="188"/>
      <c r="J208" s="189">
        <f>ROUND(I208*H208,2)</f>
        <v>0</v>
      </c>
      <c r="K208" s="185" t="s">
        <v>472</v>
      </c>
      <c r="L208" s="190"/>
      <c r="M208" s="191" t="s">
        <v>5</v>
      </c>
      <c r="N208" s="192" t="s">
        <v>45</v>
      </c>
      <c r="O208" s="38"/>
      <c r="P208" s="180">
        <f>O208*H208</f>
        <v>0</v>
      </c>
      <c r="Q208" s="180">
        <v>5.5999999999999999E-3</v>
      </c>
      <c r="R208" s="180">
        <f>Q208*H208</f>
        <v>2.24E-4</v>
      </c>
      <c r="S208" s="180">
        <v>0</v>
      </c>
      <c r="T208" s="181">
        <f>S208*H208</f>
        <v>0</v>
      </c>
      <c r="AR208" s="20" t="s">
        <v>195</v>
      </c>
      <c r="AT208" s="20" t="s">
        <v>192</v>
      </c>
      <c r="AU208" s="20" t="s">
        <v>83</v>
      </c>
      <c r="AY208" s="20" t="s">
        <v>180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20" t="s">
        <v>24</v>
      </c>
      <c r="BK208" s="182">
        <f>ROUND(I208*H208,2)</f>
        <v>0</v>
      </c>
      <c r="BL208" s="20" t="s">
        <v>189</v>
      </c>
      <c r="BM208" s="20" t="s">
        <v>517</v>
      </c>
    </row>
    <row r="209" spans="2:65" s="1" customFormat="1" ht="25.5" customHeight="1">
      <c r="B209" s="170"/>
      <c r="C209" s="183" t="s">
        <v>518</v>
      </c>
      <c r="D209" s="183" t="s">
        <v>192</v>
      </c>
      <c r="E209" s="184" t="s">
        <v>519</v>
      </c>
      <c r="F209" s="185" t="s">
        <v>520</v>
      </c>
      <c r="G209" s="186" t="s">
        <v>521</v>
      </c>
      <c r="H209" s="187">
        <v>4</v>
      </c>
      <c r="I209" s="188"/>
      <c r="J209" s="189">
        <f>ROUND(I209*H209,2)</f>
        <v>0</v>
      </c>
      <c r="K209" s="185" t="s">
        <v>5</v>
      </c>
      <c r="L209" s="190"/>
      <c r="M209" s="191" t="s">
        <v>5</v>
      </c>
      <c r="N209" s="192" t="s">
        <v>45</v>
      </c>
      <c r="O209" s="38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AR209" s="20" t="s">
        <v>195</v>
      </c>
      <c r="AT209" s="20" t="s">
        <v>192</v>
      </c>
      <c r="AU209" s="20" t="s">
        <v>83</v>
      </c>
      <c r="AY209" s="20" t="s">
        <v>180</v>
      </c>
      <c r="BE209" s="182">
        <f>IF(N209="základní",J209,0)</f>
        <v>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20" t="s">
        <v>24</v>
      </c>
      <c r="BK209" s="182">
        <f>ROUND(I209*H209,2)</f>
        <v>0</v>
      </c>
      <c r="BL209" s="20" t="s">
        <v>189</v>
      </c>
      <c r="BM209" s="20" t="s">
        <v>522</v>
      </c>
    </row>
    <row r="210" spans="2:65" s="10" customFormat="1" ht="29.85" customHeight="1">
      <c r="B210" s="156"/>
      <c r="D210" s="167" t="s">
        <v>73</v>
      </c>
      <c r="E210" s="168" t="s">
        <v>523</v>
      </c>
      <c r="F210" s="168" t="s">
        <v>524</v>
      </c>
      <c r="I210" s="159"/>
      <c r="J210" s="169">
        <f>BK210</f>
        <v>0</v>
      </c>
      <c r="L210" s="156"/>
      <c r="M210" s="161"/>
      <c r="N210" s="162"/>
      <c r="O210" s="162"/>
      <c r="P210" s="163">
        <f>SUM(P211:P212)</f>
        <v>0</v>
      </c>
      <c r="Q210" s="162"/>
      <c r="R210" s="163">
        <f>SUM(R211:R212)</f>
        <v>0</v>
      </c>
      <c r="S210" s="162"/>
      <c r="T210" s="164">
        <f>SUM(T211:T212)</f>
        <v>0</v>
      </c>
      <c r="AR210" s="157" t="s">
        <v>83</v>
      </c>
      <c r="AT210" s="165" t="s">
        <v>73</v>
      </c>
      <c r="AU210" s="165" t="s">
        <v>24</v>
      </c>
      <c r="AY210" s="157" t="s">
        <v>180</v>
      </c>
      <c r="BK210" s="166">
        <f>SUM(BK211:BK212)</f>
        <v>0</v>
      </c>
    </row>
    <row r="211" spans="2:65" s="1" customFormat="1" ht="25.5" customHeight="1">
      <c r="B211" s="170"/>
      <c r="C211" s="171" t="s">
        <v>525</v>
      </c>
      <c r="D211" s="171" t="s">
        <v>184</v>
      </c>
      <c r="E211" s="172" t="s">
        <v>469</v>
      </c>
      <c r="F211" s="173" t="s">
        <v>470</v>
      </c>
      <c r="G211" s="174" t="s">
        <v>471</v>
      </c>
      <c r="H211" s="175">
        <v>20</v>
      </c>
      <c r="I211" s="176"/>
      <c r="J211" s="177">
        <f>ROUND(I211*H211,2)</f>
        <v>0</v>
      </c>
      <c r="K211" s="173" t="s">
        <v>472</v>
      </c>
      <c r="L211" s="37"/>
      <c r="M211" s="178" t="s">
        <v>5</v>
      </c>
      <c r="N211" s="179" t="s">
        <v>45</v>
      </c>
      <c r="O211" s="38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AR211" s="20" t="s">
        <v>473</v>
      </c>
      <c r="AT211" s="20" t="s">
        <v>184</v>
      </c>
      <c r="AU211" s="20" t="s">
        <v>83</v>
      </c>
      <c r="AY211" s="20" t="s">
        <v>180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20" t="s">
        <v>24</v>
      </c>
      <c r="BK211" s="182">
        <f>ROUND(I211*H211,2)</f>
        <v>0</v>
      </c>
      <c r="BL211" s="20" t="s">
        <v>473</v>
      </c>
      <c r="BM211" s="20" t="s">
        <v>526</v>
      </c>
    </row>
    <row r="212" spans="2:65" s="1" customFormat="1" ht="16.5" customHeight="1">
      <c r="B212" s="170"/>
      <c r="C212" s="183" t="s">
        <v>527</v>
      </c>
      <c r="D212" s="183" t="s">
        <v>192</v>
      </c>
      <c r="E212" s="184" t="s">
        <v>934</v>
      </c>
      <c r="F212" s="185" t="s">
        <v>529</v>
      </c>
      <c r="G212" s="186" t="s">
        <v>530</v>
      </c>
      <c r="H212" s="187">
        <v>1</v>
      </c>
      <c r="I212" s="188"/>
      <c r="J212" s="189">
        <f>ROUND(I212*H212,2)</f>
        <v>0</v>
      </c>
      <c r="K212" s="185" t="s">
        <v>5</v>
      </c>
      <c r="L212" s="190"/>
      <c r="M212" s="191" t="s">
        <v>5</v>
      </c>
      <c r="N212" s="192" t="s">
        <v>45</v>
      </c>
      <c r="O212" s="38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AR212" s="20" t="s">
        <v>195</v>
      </c>
      <c r="AT212" s="20" t="s">
        <v>192</v>
      </c>
      <c r="AU212" s="20" t="s">
        <v>83</v>
      </c>
      <c r="AY212" s="20" t="s">
        <v>180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20" t="s">
        <v>24</v>
      </c>
      <c r="BK212" s="182">
        <f>ROUND(I212*H212,2)</f>
        <v>0</v>
      </c>
      <c r="BL212" s="20" t="s">
        <v>189</v>
      </c>
      <c r="BM212" s="20" t="s">
        <v>531</v>
      </c>
    </row>
    <row r="213" spans="2:65" s="10" customFormat="1" ht="29.85" customHeight="1">
      <c r="B213" s="156"/>
      <c r="D213" s="167" t="s">
        <v>73</v>
      </c>
      <c r="E213" s="168" t="s">
        <v>532</v>
      </c>
      <c r="F213" s="168" t="s">
        <v>533</v>
      </c>
      <c r="I213" s="159"/>
      <c r="J213" s="169">
        <f>BK213</f>
        <v>0</v>
      </c>
      <c r="L213" s="156"/>
      <c r="M213" s="161"/>
      <c r="N213" s="162"/>
      <c r="O213" s="162"/>
      <c r="P213" s="163">
        <f>SUM(P214:P215)</f>
        <v>0</v>
      </c>
      <c r="Q213" s="162"/>
      <c r="R213" s="163">
        <f>SUM(R214:R215)</f>
        <v>0</v>
      </c>
      <c r="S213" s="162"/>
      <c r="T213" s="164">
        <f>SUM(T214:T215)</f>
        <v>0</v>
      </c>
      <c r="AR213" s="157" t="s">
        <v>83</v>
      </c>
      <c r="AT213" s="165" t="s">
        <v>73</v>
      </c>
      <c r="AU213" s="165" t="s">
        <v>24</v>
      </c>
      <c r="AY213" s="157" t="s">
        <v>180</v>
      </c>
      <c r="BK213" s="166">
        <f>SUM(BK214:BK215)</f>
        <v>0</v>
      </c>
    </row>
    <row r="214" spans="2:65" s="1" customFormat="1" ht="25.5" customHeight="1">
      <c r="B214" s="170"/>
      <c r="C214" s="171" t="s">
        <v>534</v>
      </c>
      <c r="D214" s="171" t="s">
        <v>184</v>
      </c>
      <c r="E214" s="172" t="s">
        <v>469</v>
      </c>
      <c r="F214" s="173" t="s">
        <v>470</v>
      </c>
      <c r="G214" s="174" t="s">
        <v>471</v>
      </c>
      <c r="H214" s="175">
        <v>30</v>
      </c>
      <c r="I214" s="176"/>
      <c r="J214" s="177">
        <f>ROUND(I214*H214,2)</f>
        <v>0</v>
      </c>
      <c r="K214" s="173" t="s">
        <v>472</v>
      </c>
      <c r="L214" s="37"/>
      <c r="M214" s="178" t="s">
        <v>5</v>
      </c>
      <c r="N214" s="179" t="s">
        <v>45</v>
      </c>
      <c r="O214" s="38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AR214" s="20" t="s">
        <v>473</v>
      </c>
      <c r="AT214" s="20" t="s">
        <v>184</v>
      </c>
      <c r="AU214" s="20" t="s">
        <v>83</v>
      </c>
      <c r="AY214" s="20" t="s">
        <v>180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20" t="s">
        <v>24</v>
      </c>
      <c r="BK214" s="182">
        <f>ROUND(I214*H214,2)</f>
        <v>0</v>
      </c>
      <c r="BL214" s="20" t="s">
        <v>473</v>
      </c>
      <c r="BM214" s="20" t="s">
        <v>535</v>
      </c>
    </row>
    <row r="215" spans="2:65" s="1" customFormat="1" ht="16.5" customHeight="1">
      <c r="B215" s="170"/>
      <c r="C215" s="183" t="s">
        <v>536</v>
      </c>
      <c r="D215" s="183" t="s">
        <v>192</v>
      </c>
      <c r="E215" s="184" t="s">
        <v>935</v>
      </c>
      <c r="F215" s="185" t="s">
        <v>538</v>
      </c>
      <c r="G215" s="186" t="s">
        <v>530</v>
      </c>
      <c r="H215" s="187">
        <v>1</v>
      </c>
      <c r="I215" s="188"/>
      <c r="J215" s="189">
        <f>ROUND(I215*H215,2)</f>
        <v>0</v>
      </c>
      <c r="K215" s="185" t="s">
        <v>5</v>
      </c>
      <c r="L215" s="190"/>
      <c r="M215" s="191" t="s">
        <v>5</v>
      </c>
      <c r="N215" s="192" t="s">
        <v>45</v>
      </c>
      <c r="O215" s="38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AR215" s="20" t="s">
        <v>195</v>
      </c>
      <c r="AT215" s="20" t="s">
        <v>192</v>
      </c>
      <c r="AU215" s="20" t="s">
        <v>83</v>
      </c>
      <c r="AY215" s="20" t="s">
        <v>180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20" t="s">
        <v>24</v>
      </c>
      <c r="BK215" s="182">
        <f>ROUND(I215*H215,2)</f>
        <v>0</v>
      </c>
      <c r="BL215" s="20" t="s">
        <v>189</v>
      </c>
      <c r="BM215" s="20" t="s">
        <v>539</v>
      </c>
    </row>
    <row r="216" spans="2:65" s="10" customFormat="1" ht="29.85" customHeight="1">
      <c r="B216" s="156"/>
      <c r="D216" s="167" t="s">
        <v>73</v>
      </c>
      <c r="E216" s="168" t="s">
        <v>540</v>
      </c>
      <c r="F216" s="168" t="s">
        <v>541</v>
      </c>
      <c r="I216" s="159"/>
      <c r="J216" s="169">
        <f>BK216</f>
        <v>0</v>
      </c>
      <c r="L216" s="156"/>
      <c r="M216" s="161"/>
      <c r="N216" s="162"/>
      <c r="O216" s="162"/>
      <c r="P216" s="163">
        <f>SUM(P217:P218)</f>
        <v>0</v>
      </c>
      <c r="Q216" s="162"/>
      <c r="R216" s="163">
        <f>SUM(R217:R218)</f>
        <v>0</v>
      </c>
      <c r="S216" s="162"/>
      <c r="T216" s="164">
        <f>SUM(T217:T218)</f>
        <v>0</v>
      </c>
      <c r="AR216" s="157" t="s">
        <v>83</v>
      </c>
      <c r="AT216" s="165" t="s">
        <v>73</v>
      </c>
      <c r="AU216" s="165" t="s">
        <v>24</v>
      </c>
      <c r="AY216" s="157" t="s">
        <v>180</v>
      </c>
      <c r="BK216" s="166">
        <f>SUM(BK217:BK218)</f>
        <v>0</v>
      </c>
    </row>
    <row r="217" spans="2:65" s="1" customFormat="1" ht="38.25" customHeight="1">
      <c r="B217" s="170"/>
      <c r="C217" s="171" t="s">
        <v>542</v>
      </c>
      <c r="D217" s="171" t="s">
        <v>184</v>
      </c>
      <c r="E217" s="172" t="s">
        <v>543</v>
      </c>
      <c r="F217" s="173" t="s">
        <v>544</v>
      </c>
      <c r="G217" s="174" t="s">
        <v>187</v>
      </c>
      <c r="H217" s="175">
        <v>1</v>
      </c>
      <c r="I217" s="176"/>
      <c r="J217" s="177">
        <f>ROUND(I217*H217,2)</f>
        <v>0</v>
      </c>
      <c r="K217" s="173" t="s">
        <v>188</v>
      </c>
      <c r="L217" s="37"/>
      <c r="M217" s="178" t="s">
        <v>5</v>
      </c>
      <c r="N217" s="179" t="s">
        <v>45</v>
      </c>
      <c r="O217" s="38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AR217" s="20" t="s">
        <v>189</v>
      </c>
      <c r="AT217" s="20" t="s">
        <v>184</v>
      </c>
      <c r="AU217" s="20" t="s">
        <v>83</v>
      </c>
      <c r="AY217" s="20" t="s">
        <v>180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20" t="s">
        <v>24</v>
      </c>
      <c r="BK217" s="182">
        <f>ROUND(I217*H217,2)</f>
        <v>0</v>
      </c>
      <c r="BL217" s="20" t="s">
        <v>189</v>
      </c>
      <c r="BM217" s="20" t="s">
        <v>545</v>
      </c>
    </row>
    <row r="218" spans="2:65" s="1" customFormat="1" ht="27">
      <c r="B218" s="37"/>
      <c r="D218" s="197" t="s">
        <v>204</v>
      </c>
      <c r="F218" s="198" t="s">
        <v>546</v>
      </c>
      <c r="I218" s="195"/>
      <c r="L218" s="37"/>
      <c r="M218" s="196"/>
      <c r="N218" s="38"/>
      <c r="O218" s="38"/>
      <c r="P218" s="38"/>
      <c r="Q218" s="38"/>
      <c r="R218" s="38"/>
      <c r="S218" s="38"/>
      <c r="T218" s="66"/>
      <c r="AT218" s="20" t="s">
        <v>204</v>
      </c>
      <c r="AU218" s="20" t="s">
        <v>83</v>
      </c>
    </row>
    <row r="219" spans="2:65" s="10" customFormat="1" ht="37.35" customHeight="1">
      <c r="B219" s="156"/>
      <c r="D219" s="157" t="s">
        <v>73</v>
      </c>
      <c r="E219" s="158" t="s">
        <v>192</v>
      </c>
      <c r="F219" s="158" t="s">
        <v>547</v>
      </c>
      <c r="I219" s="159"/>
      <c r="J219" s="160">
        <f>BK219</f>
        <v>0</v>
      </c>
      <c r="L219" s="156"/>
      <c r="M219" s="161"/>
      <c r="N219" s="162"/>
      <c r="O219" s="162"/>
      <c r="P219" s="163">
        <f>P220+P223+P226</f>
        <v>0</v>
      </c>
      <c r="Q219" s="162"/>
      <c r="R219" s="163">
        <f>R220+R223+R226</f>
        <v>0</v>
      </c>
      <c r="S219" s="162"/>
      <c r="T219" s="164">
        <f>T220+T223+T226</f>
        <v>0</v>
      </c>
      <c r="AR219" s="157" t="s">
        <v>548</v>
      </c>
      <c r="AT219" s="165" t="s">
        <v>73</v>
      </c>
      <c r="AU219" s="165" t="s">
        <v>74</v>
      </c>
      <c r="AY219" s="157" t="s">
        <v>180</v>
      </c>
      <c r="BK219" s="166">
        <f>BK220+BK223+BK226</f>
        <v>0</v>
      </c>
    </row>
    <row r="220" spans="2:65" s="10" customFormat="1" ht="19.899999999999999" customHeight="1">
      <c r="B220" s="156"/>
      <c r="D220" s="167" t="s">
        <v>73</v>
      </c>
      <c r="E220" s="168" t="s">
        <v>549</v>
      </c>
      <c r="F220" s="168" t="s">
        <v>550</v>
      </c>
      <c r="I220" s="159"/>
      <c r="J220" s="169">
        <f>BK220</f>
        <v>0</v>
      </c>
      <c r="L220" s="156"/>
      <c r="M220" s="161"/>
      <c r="N220" s="162"/>
      <c r="O220" s="162"/>
      <c r="P220" s="163">
        <f>SUM(P221:P222)</f>
        <v>0</v>
      </c>
      <c r="Q220" s="162"/>
      <c r="R220" s="163">
        <f>SUM(R221:R222)</f>
        <v>0</v>
      </c>
      <c r="S220" s="162"/>
      <c r="T220" s="164">
        <f>SUM(T221:T222)</f>
        <v>0</v>
      </c>
      <c r="AR220" s="157" t="s">
        <v>548</v>
      </c>
      <c r="AT220" s="165" t="s">
        <v>73</v>
      </c>
      <c r="AU220" s="165" t="s">
        <v>24</v>
      </c>
      <c r="AY220" s="157" t="s">
        <v>180</v>
      </c>
      <c r="BK220" s="166">
        <f>SUM(BK221:BK222)</f>
        <v>0</v>
      </c>
    </row>
    <row r="221" spans="2:65" s="1" customFormat="1" ht="38.25" customHeight="1">
      <c r="B221" s="170"/>
      <c r="C221" s="171" t="s">
        <v>551</v>
      </c>
      <c r="D221" s="171" t="s">
        <v>184</v>
      </c>
      <c r="E221" s="172" t="s">
        <v>552</v>
      </c>
      <c r="F221" s="173" t="s">
        <v>553</v>
      </c>
      <c r="G221" s="174" t="s">
        <v>554</v>
      </c>
      <c r="H221" s="175">
        <v>0.2</v>
      </c>
      <c r="I221" s="176"/>
      <c r="J221" s="177">
        <f>ROUND(I221*H221,2)</f>
        <v>0</v>
      </c>
      <c r="K221" s="173" t="s">
        <v>188</v>
      </c>
      <c r="L221" s="37"/>
      <c r="M221" s="178" t="s">
        <v>5</v>
      </c>
      <c r="N221" s="179" t="s">
        <v>45</v>
      </c>
      <c r="O221" s="38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AR221" s="20" t="s">
        <v>555</v>
      </c>
      <c r="AT221" s="20" t="s">
        <v>184</v>
      </c>
      <c r="AU221" s="20" t="s">
        <v>83</v>
      </c>
      <c r="AY221" s="20" t="s">
        <v>180</v>
      </c>
      <c r="BE221" s="182">
        <f>IF(N221="základní",J221,0)</f>
        <v>0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20" t="s">
        <v>24</v>
      </c>
      <c r="BK221" s="182">
        <f>ROUND(I221*H221,2)</f>
        <v>0</v>
      </c>
      <c r="BL221" s="20" t="s">
        <v>555</v>
      </c>
      <c r="BM221" s="20" t="s">
        <v>556</v>
      </c>
    </row>
    <row r="222" spans="2:65" s="1" customFormat="1" ht="40.5">
      <c r="B222" s="37"/>
      <c r="D222" s="197" t="s">
        <v>204</v>
      </c>
      <c r="F222" s="198" t="s">
        <v>557</v>
      </c>
      <c r="I222" s="195"/>
      <c r="L222" s="37"/>
      <c r="M222" s="196"/>
      <c r="N222" s="38"/>
      <c r="O222" s="38"/>
      <c r="P222" s="38"/>
      <c r="Q222" s="38"/>
      <c r="R222" s="38"/>
      <c r="S222" s="38"/>
      <c r="T222" s="66"/>
      <c r="AT222" s="20" t="s">
        <v>204</v>
      </c>
      <c r="AU222" s="20" t="s">
        <v>83</v>
      </c>
    </row>
    <row r="223" spans="2:65" s="10" customFormat="1" ht="29.85" customHeight="1">
      <c r="B223" s="156"/>
      <c r="D223" s="167" t="s">
        <v>73</v>
      </c>
      <c r="E223" s="168" t="s">
        <v>558</v>
      </c>
      <c r="F223" s="168" t="s">
        <v>559</v>
      </c>
      <c r="I223" s="159"/>
      <c r="J223" s="169">
        <f>BK223</f>
        <v>0</v>
      </c>
      <c r="L223" s="156"/>
      <c r="M223" s="161"/>
      <c r="N223" s="162"/>
      <c r="O223" s="162"/>
      <c r="P223" s="163">
        <f>SUM(P224:P225)</f>
        <v>0</v>
      </c>
      <c r="Q223" s="162"/>
      <c r="R223" s="163">
        <f>SUM(R224:R225)</f>
        <v>0</v>
      </c>
      <c r="S223" s="162"/>
      <c r="T223" s="164">
        <f>SUM(T224:T225)</f>
        <v>0</v>
      </c>
      <c r="AR223" s="157" t="s">
        <v>548</v>
      </c>
      <c r="AT223" s="165" t="s">
        <v>73</v>
      </c>
      <c r="AU223" s="165" t="s">
        <v>24</v>
      </c>
      <c r="AY223" s="157" t="s">
        <v>180</v>
      </c>
      <c r="BK223" s="166">
        <f>SUM(BK224:BK225)</f>
        <v>0</v>
      </c>
    </row>
    <row r="224" spans="2:65" s="1" customFormat="1" ht="25.5" customHeight="1">
      <c r="B224" s="170"/>
      <c r="C224" s="171" t="s">
        <v>560</v>
      </c>
      <c r="D224" s="171" t="s">
        <v>184</v>
      </c>
      <c r="E224" s="172" t="s">
        <v>561</v>
      </c>
      <c r="F224" s="173" t="s">
        <v>562</v>
      </c>
      <c r="G224" s="174" t="s">
        <v>202</v>
      </c>
      <c r="H224" s="175">
        <v>100</v>
      </c>
      <c r="I224" s="176"/>
      <c r="J224" s="177">
        <f>ROUND(I224*H224,2)</f>
        <v>0</v>
      </c>
      <c r="K224" s="173" t="s">
        <v>188</v>
      </c>
      <c r="L224" s="37"/>
      <c r="M224" s="178" t="s">
        <v>5</v>
      </c>
      <c r="N224" s="179" t="s">
        <v>45</v>
      </c>
      <c r="O224" s="38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AR224" s="20" t="s">
        <v>555</v>
      </c>
      <c r="AT224" s="20" t="s">
        <v>184</v>
      </c>
      <c r="AU224" s="20" t="s">
        <v>83</v>
      </c>
      <c r="AY224" s="20" t="s">
        <v>180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20" t="s">
        <v>24</v>
      </c>
      <c r="BK224" s="182">
        <f>ROUND(I224*H224,2)</f>
        <v>0</v>
      </c>
      <c r="BL224" s="20" t="s">
        <v>555</v>
      </c>
      <c r="BM224" s="20" t="s">
        <v>563</v>
      </c>
    </row>
    <row r="225" spans="2:65" s="1" customFormat="1" ht="40.5">
      <c r="B225" s="37"/>
      <c r="D225" s="197" t="s">
        <v>204</v>
      </c>
      <c r="F225" s="198" t="s">
        <v>557</v>
      </c>
      <c r="I225" s="195"/>
      <c r="L225" s="37"/>
      <c r="M225" s="196"/>
      <c r="N225" s="38"/>
      <c r="O225" s="38"/>
      <c r="P225" s="38"/>
      <c r="Q225" s="38"/>
      <c r="R225" s="38"/>
      <c r="S225" s="38"/>
      <c r="T225" s="66"/>
      <c r="AT225" s="20" t="s">
        <v>204</v>
      </c>
      <c r="AU225" s="20" t="s">
        <v>83</v>
      </c>
    </row>
    <row r="226" spans="2:65" s="10" customFormat="1" ht="29.85" customHeight="1">
      <c r="B226" s="156"/>
      <c r="D226" s="167" t="s">
        <v>73</v>
      </c>
      <c r="E226" s="168" t="s">
        <v>564</v>
      </c>
      <c r="F226" s="168" t="s">
        <v>565</v>
      </c>
      <c r="I226" s="159"/>
      <c r="J226" s="169">
        <f>BK226</f>
        <v>0</v>
      </c>
      <c r="L226" s="156"/>
      <c r="M226" s="161"/>
      <c r="N226" s="162"/>
      <c r="O226" s="162"/>
      <c r="P226" s="163">
        <f>SUM(P227:P228)</f>
        <v>0</v>
      </c>
      <c r="Q226" s="162"/>
      <c r="R226" s="163">
        <f>SUM(R227:R228)</f>
        <v>0</v>
      </c>
      <c r="S226" s="162"/>
      <c r="T226" s="164">
        <f>SUM(T227:T228)</f>
        <v>0</v>
      </c>
      <c r="AR226" s="157" t="s">
        <v>548</v>
      </c>
      <c r="AT226" s="165" t="s">
        <v>73</v>
      </c>
      <c r="AU226" s="165" t="s">
        <v>24</v>
      </c>
      <c r="AY226" s="157" t="s">
        <v>180</v>
      </c>
      <c r="BK226" s="166">
        <f>SUM(BK227:BK228)</f>
        <v>0</v>
      </c>
    </row>
    <row r="227" spans="2:65" s="1" customFormat="1" ht="38.25" customHeight="1">
      <c r="B227" s="170"/>
      <c r="C227" s="171" t="s">
        <v>566</v>
      </c>
      <c r="D227" s="171" t="s">
        <v>184</v>
      </c>
      <c r="E227" s="172" t="s">
        <v>567</v>
      </c>
      <c r="F227" s="173" t="s">
        <v>568</v>
      </c>
      <c r="G227" s="174" t="s">
        <v>187</v>
      </c>
      <c r="H227" s="175">
        <v>39</v>
      </c>
      <c r="I227" s="176"/>
      <c r="J227" s="177">
        <f>ROUND(I227*H227,2)</f>
        <v>0</v>
      </c>
      <c r="K227" s="173" t="s">
        <v>188</v>
      </c>
      <c r="L227" s="37"/>
      <c r="M227" s="178" t="s">
        <v>5</v>
      </c>
      <c r="N227" s="179" t="s">
        <v>45</v>
      </c>
      <c r="O227" s="38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AR227" s="20" t="s">
        <v>555</v>
      </c>
      <c r="AT227" s="20" t="s">
        <v>184</v>
      </c>
      <c r="AU227" s="20" t="s">
        <v>83</v>
      </c>
      <c r="AY227" s="20" t="s">
        <v>180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20" t="s">
        <v>24</v>
      </c>
      <c r="BK227" s="182">
        <f>ROUND(I227*H227,2)</f>
        <v>0</v>
      </c>
      <c r="BL227" s="20" t="s">
        <v>555</v>
      </c>
      <c r="BM227" s="20" t="s">
        <v>569</v>
      </c>
    </row>
    <row r="228" spans="2:65" s="1" customFormat="1" ht="40.5">
      <c r="B228" s="37"/>
      <c r="D228" s="197" t="s">
        <v>204</v>
      </c>
      <c r="F228" s="198" t="s">
        <v>557</v>
      </c>
      <c r="I228" s="195"/>
      <c r="L228" s="37"/>
      <c r="M228" s="196"/>
      <c r="N228" s="38"/>
      <c r="O228" s="38"/>
      <c r="P228" s="38"/>
      <c r="Q228" s="38"/>
      <c r="R228" s="38"/>
      <c r="S228" s="38"/>
      <c r="T228" s="66"/>
      <c r="AT228" s="20" t="s">
        <v>204</v>
      </c>
      <c r="AU228" s="20" t="s">
        <v>83</v>
      </c>
    </row>
    <row r="229" spans="2:65" s="10" customFormat="1" ht="37.35" customHeight="1">
      <c r="B229" s="156"/>
      <c r="D229" s="157" t="s">
        <v>73</v>
      </c>
      <c r="E229" s="158" t="s">
        <v>614</v>
      </c>
      <c r="F229" s="158" t="s">
        <v>615</v>
      </c>
      <c r="I229" s="159"/>
      <c r="J229" s="160">
        <f>BK229</f>
        <v>0</v>
      </c>
      <c r="L229" s="156"/>
      <c r="M229" s="161"/>
      <c r="N229" s="162"/>
      <c r="O229" s="162"/>
      <c r="P229" s="163">
        <f>P230+P232</f>
        <v>0</v>
      </c>
      <c r="Q229" s="162"/>
      <c r="R229" s="163">
        <f>R230+R232</f>
        <v>0</v>
      </c>
      <c r="S229" s="162"/>
      <c r="T229" s="164">
        <f>T230+T232</f>
        <v>0</v>
      </c>
      <c r="AR229" s="157" t="s">
        <v>467</v>
      </c>
      <c r="AT229" s="165" t="s">
        <v>73</v>
      </c>
      <c r="AU229" s="165" t="s">
        <v>74</v>
      </c>
      <c r="AY229" s="157" t="s">
        <v>180</v>
      </c>
      <c r="BK229" s="166">
        <f>BK230+BK232</f>
        <v>0</v>
      </c>
    </row>
    <row r="230" spans="2:65" s="10" customFormat="1" ht="19.899999999999999" customHeight="1">
      <c r="B230" s="156"/>
      <c r="D230" s="167" t="s">
        <v>73</v>
      </c>
      <c r="E230" s="168" t="s">
        <v>616</v>
      </c>
      <c r="F230" s="168" t="s">
        <v>617</v>
      </c>
      <c r="I230" s="159"/>
      <c r="J230" s="169">
        <f>BK230</f>
        <v>0</v>
      </c>
      <c r="L230" s="156"/>
      <c r="M230" s="161"/>
      <c r="N230" s="162"/>
      <c r="O230" s="162"/>
      <c r="P230" s="163">
        <f>P231</f>
        <v>0</v>
      </c>
      <c r="Q230" s="162"/>
      <c r="R230" s="163">
        <f>R231</f>
        <v>0</v>
      </c>
      <c r="S230" s="162"/>
      <c r="T230" s="164">
        <f>T231</f>
        <v>0</v>
      </c>
      <c r="AR230" s="157" t="s">
        <v>467</v>
      </c>
      <c r="AT230" s="165" t="s">
        <v>73</v>
      </c>
      <c r="AU230" s="165" t="s">
        <v>24</v>
      </c>
      <c r="AY230" s="157" t="s">
        <v>180</v>
      </c>
      <c r="BK230" s="166">
        <f>BK231</f>
        <v>0</v>
      </c>
    </row>
    <row r="231" spans="2:65" s="1" customFormat="1" ht="25.5" customHeight="1">
      <c r="B231" s="170"/>
      <c r="C231" s="171" t="s">
        <v>189</v>
      </c>
      <c r="D231" s="171" t="s">
        <v>184</v>
      </c>
      <c r="E231" s="172" t="s">
        <v>618</v>
      </c>
      <c r="F231" s="173" t="s">
        <v>619</v>
      </c>
      <c r="G231" s="174" t="s">
        <v>471</v>
      </c>
      <c r="H231" s="175">
        <v>20</v>
      </c>
      <c r="I231" s="176"/>
      <c r="J231" s="177">
        <f>ROUND(I231*H231,2)</f>
        <v>0</v>
      </c>
      <c r="K231" s="173" t="s">
        <v>472</v>
      </c>
      <c r="L231" s="37"/>
      <c r="M231" s="178" t="s">
        <v>5</v>
      </c>
      <c r="N231" s="179" t="s">
        <v>45</v>
      </c>
      <c r="O231" s="38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AR231" s="20" t="s">
        <v>473</v>
      </c>
      <c r="AT231" s="20" t="s">
        <v>184</v>
      </c>
      <c r="AU231" s="20" t="s">
        <v>83</v>
      </c>
      <c r="AY231" s="20" t="s">
        <v>180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20" t="s">
        <v>24</v>
      </c>
      <c r="BK231" s="182">
        <f>ROUND(I231*H231,2)</f>
        <v>0</v>
      </c>
      <c r="BL231" s="20" t="s">
        <v>473</v>
      </c>
      <c r="BM231" s="20" t="s">
        <v>620</v>
      </c>
    </row>
    <row r="232" spans="2:65" s="10" customFormat="1" ht="29.85" customHeight="1">
      <c r="B232" s="156"/>
      <c r="D232" s="167" t="s">
        <v>73</v>
      </c>
      <c r="E232" s="168" t="s">
        <v>621</v>
      </c>
      <c r="F232" s="168" t="s">
        <v>622</v>
      </c>
      <c r="I232" s="159"/>
      <c r="J232" s="169">
        <f>BK232</f>
        <v>0</v>
      </c>
      <c r="L232" s="156"/>
      <c r="M232" s="161"/>
      <c r="N232" s="162"/>
      <c r="O232" s="162"/>
      <c r="P232" s="163">
        <f>P233</f>
        <v>0</v>
      </c>
      <c r="Q232" s="162"/>
      <c r="R232" s="163">
        <f>R233</f>
        <v>0</v>
      </c>
      <c r="S232" s="162"/>
      <c r="T232" s="164">
        <f>T233</f>
        <v>0</v>
      </c>
      <c r="AR232" s="157" t="s">
        <v>467</v>
      </c>
      <c r="AT232" s="165" t="s">
        <v>73</v>
      </c>
      <c r="AU232" s="165" t="s">
        <v>24</v>
      </c>
      <c r="AY232" s="157" t="s">
        <v>180</v>
      </c>
      <c r="BK232" s="166">
        <f>BK233</f>
        <v>0</v>
      </c>
    </row>
    <row r="233" spans="2:65" s="1" customFormat="1" ht="25.5" customHeight="1">
      <c r="B233" s="170"/>
      <c r="C233" s="171" t="s">
        <v>623</v>
      </c>
      <c r="D233" s="171" t="s">
        <v>184</v>
      </c>
      <c r="E233" s="172" t="s">
        <v>624</v>
      </c>
      <c r="F233" s="173" t="s">
        <v>625</v>
      </c>
      <c r="G233" s="174" t="s">
        <v>471</v>
      </c>
      <c r="H233" s="175">
        <v>10</v>
      </c>
      <c r="I233" s="176"/>
      <c r="J233" s="177">
        <f>ROUND(I233*H233,2)</f>
        <v>0</v>
      </c>
      <c r="K233" s="173" t="s">
        <v>472</v>
      </c>
      <c r="L233" s="37"/>
      <c r="M233" s="178" t="s">
        <v>5</v>
      </c>
      <c r="N233" s="199" t="s">
        <v>45</v>
      </c>
      <c r="O233" s="200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0" t="s">
        <v>473</v>
      </c>
      <c r="AT233" s="20" t="s">
        <v>184</v>
      </c>
      <c r="AU233" s="20" t="s">
        <v>83</v>
      </c>
      <c r="AY233" s="20" t="s">
        <v>180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20" t="s">
        <v>24</v>
      </c>
      <c r="BK233" s="182">
        <f>ROUND(I233*H233,2)</f>
        <v>0</v>
      </c>
      <c r="BL233" s="20" t="s">
        <v>473</v>
      </c>
      <c r="BM233" s="20" t="s">
        <v>626</v>
      </c>
    </row>
    <row r="234" spans="2:65" s="1" customFormat="1" ht="6.95" customHeight="1">
      <c r="B234" s="52"/>
      <c r="C234" s="53"/>
      <c r="D234" s="53"/>
      <c r="E234" s="53"/>
      <c r="F234" s="53"/>
      <c r="G234" s="53"/>
      <c r="H234" s="53"/>
      <c r="I234" s="123"/>
      <c r="J234" s="53"/>
      <c r="K234" s="53"/>
      <c r="L234" s="37"/>
    </row>
  </sheetData>
  <autoFilter ref="C112:K233" xr:uid="{00000000-0009-0000-0000-000003000000}"/>
  <mergeCells count="10">
    <mergeCell ref="J51:J52"/>
    <mergeCell ref="E103:H103"/>
    <mergeCell ref="E105:H10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112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28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108</v>
      </c>
      <c r="G1" s="324" t="s">
        <v>109</v>
      </c>
      <c r="H1" s="324"/>
      <c r="I1" s="99"/>
      <c r="J1" s="98" t="s">
        <v>110</v>
      </c>
      <c r="K1" s="97" t="s">
        <v>111</v>
      </c>
      <c r="L1" s="98" t="s">
        <v>112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3" t="s">
        <v>8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20" t="s">
        <v>92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>
      <c r="B4" s="24"/>
      <c r="C4" s="25"/>
      <c r="D4" s="26" t="s">
        <v>113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25" t="str">
        <f>'Rekapitulace stavby'!K6</f>
        <v>Stavební úpravy v budově Základní školy v Olšanech spojené s nástavbou 3.NP vč. nové střešní konstrukce a s přístavbou..</v>
      </c>
      <c r="F7" s="326"/>
      <c r="G7" s="326"/>
      <c r="H7" s="326"/>
      <c r="I7" s="101"/>
      <c r="J7" s="25"/>
      <c r="K7" s="27"/>
    </row>
    <row r="8" spans="1:70" s="1" customFormat="1" ht="15">
      <c r="B8" s="37"/>
      <c r="C8" s="38"/>
      <c r="D8" s="33" t="s">
        <v>114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7" t="s">
        <v>936</v>
      </c>
      <c r="F9" s="328"/>
      <c r="G9" s="328"/>
      <c r="H9" s="328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33</v>
      </c>
      <c r="G12" s="38"/>
      <c r="H12" s="38"/>
      <c r="I12" s="103" t="s">
        <v>27</v>
      </c>
      <c r="J12" s="104" t="str">
        <f>'Rekapitulace stavby'!AN8</f>
        <v>4.6.2018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03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34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03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03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03" t="s">
        <v>34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16" t="s">
        <v>5</v>
      </c>
      <c r="F24" s="316"/>
      <c r="G24" s="316"/>
      <c r="H24" s="316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ROUND(J123,2)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ROUND(SUM(BE123:BE284), 2)</f>
        <v>0</v>
      </c>
      <c r="G30" s="38"/>
      <c r="H30" s="38"/>
      <c r="I30" s="115">
        <v>0.21</v>
      </c>
      <c r="J30" s="114">
        <f>ROUND(ROUND((SUM(BE123:BE284)),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ROUND(SUM(BF123:BF284), 2)</f>
        <v>0</v>
      </c>
      <c r="G31" s="38"/>
      <c r="H31" s="38"/>
      <c r="I31" s="115">
        <v>0.15</v>
      </c>
      <c r="J31" s="114">
        <f>ROUND(ROUND((SUM(BF123:BF284)),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ROUND(SUM(BG123:BG284),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ROUND(SUM(BH123:BH284),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ROUND(SUM(BI123:BI284),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116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25" t="str">
        <f>E7</f>
        <v>Stavební úpravy v budově Základní školy v Olšanech spojené s nástavbou 3.NP vč. nové střešní konstrukce a s přístavbou..</v>
      </c>
      <c r="F45" s="326"/>
      <c r="G45" s="326"/>
      <c r="H45" s="326"/>
      <c r="I45" s="102"/>
      <c r="J45" s="38"/>
      <c r="K45" s="41"/>
    </row>
    <row r="46" spans="2:11" s="1" customFormat="1" ht="14.45" customHeight="1">
      <c r="B46" s="37"/>
      <c r="C46" s="33" t="s">
        <v>114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7" t="str">
        <f>E9</f>
        <v>G31 - Zařízení silnoproudé elektrotechniky včetně hromosvodů 3NP</v>
      </c>
      <c r="F47" s="328"/>
      <c r="G47" s="328"/>
      <c r="H47" s="32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03" t="s">
        <v>27</v>
      </c>
      <c r="J49" s="104" t="str">
        <f>IF(J12="","",J12)</f>
        <v>4.6.2018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03" t="s">
        <v>37</v>
      </c>
      <c r="J51" s="316" t="str">
        <f>E21</f>
        <v xml:space="preserve"> 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02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117</v>
      </c>
      <c r="D54" s="116"/>
      <c r="E54" s="116"/>
      <c r="F54" s="116"/>
      <c r="G54" s="116"/>
      <c r="H54" s="116"/>
      <c r="I54" s="127"/>
      <c r="J54" s="128" t="s">
        <v>118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119</v>
      </c>
      <c r="D56" s="38"/>
      <c r="E56" s="38"/>
      <c r="F56" s="38"/>
      <c r="G56" s="38"/>
      <c r="H56" s="38"/>
      <c r="I56" s="102"/>
      <c r="J56" s="112">
        <f>J123</f>
        <v>0</v>
      </c>
      <c r="K56" s="41"/>
      <c r="AU56" s="20" t="s">
        <v>120</v>
      </c>
    </row>
    <row r="57" spans="2:47" s="7" customFormat="1" ht="24.95" customHeight="1">
      <c r="B57" s="131"/>
      <c r="C57" s="132"/>
      <c r="D57" s="133" t="s">
        <v>121</v>
      </c>
      <c r="E57" s="134"/>
      <c r="F57" s="134"/>
      <c r="G57" s="134"/>
      <c r="H57" s="134"/>
      <c r="I57" s="135"/>
      <c r="J57" s="136">
        <f>J124</f>
        <v>0</v>
      </c>
      <c r="K57" s="137"/>
    </row>
    <row r="58" spans="2:47" s="8" customFormat="1" ht="19.899999999999999" customHeight="1">
      <c r="B58" s="138"/>
      <c r="C58" s="139"/>
      <c r="D58" s="140" t="s">
        <v>937</v>
      </c>
      <c r="E58" s="141"/>
      <c r="F58" s="141"/>
      <c r="G58" s="141"/>
      <c r="H58" s="141"/>
      <c r="I58" s="142"/>
      <c r="J58" s="143">
        <f>J125</f>
        <v>0</v>
      </c>
      <c r="K58" s="144"/>
    </row>
    <row r="59" spans="2:47" s="8" customFormat="1" ht="19.899999999999999" customHeight="1">
      <c r="B59" s="138"/>
      <c r="C59" s="139"/>
      <c r="D59" s="140" t="s">
        <v>628</v>
      </c>
      <c r="E59" s="141"/>
      <c r="F59" s="141"/>
      <c r="G59" s="141"/>
      <c r="H59" s="141"/>
      <c r="I59" s="142"/>
      <c r="J59" s="143">
        <f>J128</f>
        <v>0</v>
      </c>
      <c r="K59" s="144"/>
    </row>
    <row r="60" spans="2:47" s="8" customFormat="1" ht="19.899999999999999" customHeight="1">
      <c r="B60" s="138"/>
      <c r="C60" s="139"/>
      <c r="D60" s="140" t="s">
        <v>629</v>
      </c>
      <c r="E60" s="141"/>
      <c r="F60" s="141"/>
      <c r="G60" s="141"/>
      <c r="H60" s="141"/>
      <c r="I60" s="142"/>
      <c r="J60" s="143">
        <f>J130</f>
        <v>0</v>
      </c>
      <c r="K60" s="144"/>
    </row>
    <row r="61" spans="2:47" s="8" customFormat="1" ht="19.899999999999999" customHeight="1">
      <c r="B61" s="138"/>
      <c r="C61" s="139"/>
      <c r="D61" s="140" t="s">
        <v>630</v>
      </c>
      <c r="E61" s="141"/>
      <c r="F61" s="141"/>
      <c r="G61" s="141"/>
      <c r="H61" s="141"/>
      <c r="I61" s="142"/>
      <c r="J61" s="143">
        <f>J133</f>
        <v>0</v>
      </c>
      <c r="K61" s="144"/>
    </row>
    <row r="62" spans="2:47" s="8" customFormat="1" ht="19.899999999999999" customHeight="1">
      <c r="B62" s="138"/>
      <c r="C62" s="139"/>
      <c r="D62" s="140" t="s">
        <v>938</v>
      </c>
      <c r="E62" s="141"/>
      <c r="F62" s="141"/>
      <c r="G62" s="141"/>
      <c r="H62" s="141"/>
      <c r="I62" s="142"/>
      <c r="J62" s="143">
        <f>J136</f>
        <v>0</v>
      </c>
      <c r="K62" s="144"/>
    </row>
    <row r="63" spans="2:47" s="8" customFormat="1" ht="19.899999999999999" customHeight="1">
      <c r="B63" s="138"/>
      <c r="C63" s="139"/>
      <c r="D63" s="140" t="s">
        <v>133</v>
      </c>
      <c r="E63" s="141"/>
      <c r="F63" s="141"/>
      <c r="G63" s="141"/>
      <c r="H63" s="141"/>
      <c r="I63" s="142"/>
      <c r="J63" s="143">
        <f>J140</f>
        <v>0</v>
      </c>
      <c r="K63" s="144"/>
    </row>
    <row r="64" spans="2:47" s="8" customFormat="1" ht="19.899999999999999" customHeight="1">
      <c r="B64" s="138"/>
      <c r="C64" s="139"/>
      <c r="D64" s="140" t="s">
        <v>134</v>
      </c>
      <c r="E64" s="141"/>
      <c r="F64" s="141"/>
      <c r="G64" s="141"/>
      <c r="H64" s="141"/>
      <c r="I64" s="142"/>
      <c r="J64" s="143">
        <f>J143</f>
        <v>0</v>
      </c>
      <c r="K64" s="144"/>
    </row>
    <row r="65" spans="2:11" s="8" customFormat="1" ht="19.899999999999999" customHeight="1">
      <c r="B65" s="138"/>
      <c r="C65" s="139"/>
      <c r="D65" s="140" t="s">
        <v>135</v>
      </c>
      <c r="E65" s="141"/>
      <c r="F65" s="141"/>
      <c r="G65" s="141"/>
      <c r="H65" s="141"/>
      <c r="I65" s="142"/>
      <c r="J65" s="143">
        <f>J146</f>
        <v>0</v>
      </c>
      <c r="K65" s="144"/>
    </row>
    <row r="66" spans="2:11" s="8" customFormat="1" ht="19.899999999999999" customHeight="1">
      <c r="B66" s="138"/>
      <c r="C66" s="139"/>
      <c r="D66" s="140" t="s">
        <v>631</v>
      </c>
      <c r="E66" s="141"/>
      <c r="F66" s="141"/>
      <c r="G66" s="141"/>
      <c r="H66" s="141"/>
      <c r="I66" s="142"/>
      <c r="J66" s="143">
        <f>J150</f>
        <v>0</v>
      </c>
      <c r="K66" s="144"/>
    </row>
    <row r="67" spans="2:11" s="8" customFormat="1" ht="19.899999999999999" customHeight="1">
      <c r="B67" s="138"/>
      <c r="C67" s="139"/>
      <c r="D67" s="140" t="s">
        <v>939</v>
      </c>
      <c r="E67" s="141"/>
      <c r="F67" s="141"/>
      <c r="G67" s="141"/>
      <c r="H67" s="141"/>
      <c r="I67" s="142"/>
      <c r="J67" s="143">
        <f>J155</f>
        <v>0</v>
      </c>
      <c r="K67" s="144"/>
    </row>
    <row r="68" spans="2:11" s="8" customFormat="1" ht="19.899999999999999" customHeight="1">
      <c r="B68" s="138"/>
      <c r="C68" s="139"/>
      <c r="D68" s="140" t="s">
        <v>632</v>
      </c>
      <c r="E68" s="141"/>
      <c r="F68" s="141"/>
      <c r="G68" s="141"/>
      <c r="H68" s="141"/>
      <c r="I68" s="142"/>
      <c r="J68" s="143">
        <f>J160</f>
        <v>0</v>
      </c>
      <c r="K68" s="144"/>
    </row>
    <row r="69" spans="2:11" s="8" customFormat="1" ht="19.899999999999999" customHeight="1">
      <c r="B69" s="138"/>
      <c r="C69" s="139"/>
      <c r="D69" s="140" t="s">
        <v>633</v>
      </c>
      <c r="E69" s="141"/>
      <c r="F69" s="141"/>
      <c r="G69" s="141"/>
      <c r="H69" s="141"/>
      <c r="I69" s="142"/>
      <c r="J69" s="143">
        <f>J164</f>
        <v>0</v>
      </c>
      <c r="K69" s="144"/>
    </row>
    <row r="70" spans="2:11" s="8" customFormat="1" ht="19.899999999999999" customHeight="1">
      <c r="B70" s="138"/>
      <c r="C70" s="139"/>
      <c r="D70" s="140" t="s">
        <v>138</v>
      </c>
      <c r="E70" s="141"/>
      <c r="F70" s="141"/>
      <c r="G70" s="141"/>
      <c r="H70" s="141"/>
      <c r="I70" s="142"/>
      <c r="J70" s="143">
        <f>J168</f>
        <v>0</v>
      </c>
      <c r="K70" s="144"/>
    </row>
    <row r="71" spans="2:11" s="8" customFormat="1" ht="19.899999999999999" customHeight="1">
      <c r="B71" s="138"/>
      <c r="C71" s="139"/>
      <c r="D71" s="140" t="s">
        <v>635</v>
      </c>
      <c r="E71" s="141"/>
      <c r="F71" s="141"/>
      <c r="G71" s="141"/>
      <c r="H71" s="141"/>
      <c r="I71" s="142"/>
      <c r="J71" s="143">
        <f>J171</f>
        <v>0</v>
      </c>
      <c r="K71" s="144"/>
    </row>
    <row r="72" spans="2:11" s="8" customFormat="1" ht="19.899999999999999" customHeight="1">
      <c r="B72" s="138"/>
      <c r="C72" s="139"/>
      <c r="D72" s="140" t="s">
        <v>139</v>
      </c>
      <c r="E72" s="141"/>
      <c r="F72" s="141"/>
      <c r="G72" s="141"/>
      <c r="H72" s="141"/>
      <c r="I72" s="142"/>
      <c r="J72" s="143">
        <f>J174</f>
        <v>0</v>
      </c>
      <c r="K72" s="144"/>
    </row>
    <row r="73" spans="2:11" s="8" customFormat="1" ht="19.899999999999999" customHeight="1">
      <c r="B73" s="138"/>
      <c r="C73" s="139"/>
      <c r="D73" s="140" t="s">
        <v>140</v>
      </c>
      <c r="E73" s="141"/>
      <c r="F73" s="141"/>
      <c r="G73" s="141"/>
      <c r="H73" s="141"/>
      <c r="I73" s="142"/>
      <c r="J73" s="143">
        <f>J176</f>
        <v>0</v>
      </c>
      <c r="K73" s="144"/>
    </row>
    <row r="74" spans="2:11" s="8" customFormat="1" ht="19.899999999999999" customHeight="1">
      <c r="B74" s="138"/>
      <c r="C74" s="139"/>
      <c r="D74" s="140" t="s">
        <v>141</v>
      </c>
      <c r="E74" s="141"/>
      <c r="F74" s="141"/>
      <c r="G74" s="141"/>
      <c r="H74" s="141"/>
      <c r="I74" s="142"/>
      <c r="J74" s="143">
        <f>J179</f>
        <v>0</v>
      </c>
      <c r="K74" s="144"/>
    </row>
    <row r="75" spans="2:11" s="8" customFormat="1" ht="19.899999999999999" customHeight="1">
      <c r="B75" s="138"/>
      <c r="C75" s="139"/>
      <c r="D75" s="140" t="s">
        <v>142</v>
      </c>
      <c r="E75" s="141"/>
      <c r="F75" s="141"/>
      <c r="G75" s="141"/>
      <c r="H75" s="141"/>
      <c r="I75" s="142"/>
      <c r="J75" s="143">
        <f>J182</f>
        <v>0</v>
      </c>
      <c r="K75" s="144"/>
    </row>
    <row r="76" spans="2:11" s="8" customFormat="1" ht="19.899999999999999" customHeight="1">
      <c r="B76" s="138"/>
      <c r="C76" s="139"/>
      <c r="D76" s="140" t="s">
        <v>636</v>
      </c>
      <c r="E76" s="141"/>
      <c r="F76" s="141"/>
      <c r="G76" s="141"/>
      <c r="H76" s="141"/>
      <c r="I76" s="142"/>
      <c r="J76" s="143">
        <f>J185</f>
        <v>0</v>
      </c>
      <c r="K76" s="144"/>
    </row>
    <row r="77" spans="2:11" s="8" customFormat="1" ht="19.899999999999999" customHeight="1">
      <c r="B77" s="138"/>
      <c r="C77" s="139"/>
      <c r="D77" s="140" t="s">
        <v>940</v>
      </c>
      <c r="E77" s="141"/>
      <c r="F77" s="141"/>
      <c r="G77" s="141"/>
      <c r="H77" s="141"/>
      <c r="I77" s="142"/>
      <c r="J77" s="143">
        <f>J188</f>
        <v>0</v>
      </c>
      <c r="K77" s="144"/>
    </row>
    <row r="78" spans="2:11" s="8" customFormat="1" ht="19.899999999999999" customHeight="1">
      <c r="B78" s="138"/>
      <c r="C78" s="139"/>
      <c r="D78" s="140" t="s">
        <v>143</v>
      </c>
      <c r="E78" s="141"/>
      <c r="F78" s="141"/>
      <c r="G78" s="141"/>
      <c r="H78" s="141"/>
      <c r="I78" s="142"/>
      <c r="J78" s="143">
        <f>J191</f>
        <v>0</v>
      </c>
      <c r="K78" s="144"/>
    </row>
    <row r="79" spans="2:11" s="8" customFormat="1" ht="19.899999999999999" customHeight="1">
      <c r="B79" s="138"/>
      <c r="C79" s="139"/>
      <c r="D79" s="140" t="s">
        <v>145</v>
      </c>
      <c r="E79" s="141"/>
      <c r="F79" s="141"/>
      <c r="G79" s="141"/>
      <c r="H79" s="141"/>
      <c r="I79" s="142"/>
      <c r="J79" s="143">
        <f>J194</f>
        <v>0</v>
      </c>
      <c r="K79" s="144"/>
    </row>
    <row r="80" spans="2:11" s="8" customFormat="1" ht="19.899999999999999" customHeight="1">
      <c r="B80" s="138"/>
      <c r="C80" s="139"/>
      <c r="D80" s="140" t="s">
        <v>941</v>
      </c>
      <c r="E80" s="141"/>
      <c r="F80" s="141"/>
      <c r="G80" s="141"/>
      <c r="H80" s="141"/>
      <c r="I80" s="142"/>
      <c r="J80" s="143">
        <f>J196</f>
        <v>0</v>
      </c>
      <c r="K80" s="144"/>
    </row>
    <row r="81" spans="2:11" s="8" customFormat="1" ht="19.899999999999999" customHeight="1">
      <c r="B81" s="138"/>
      <c r="C81" s="139"/>
      <c r="D81" s="140" t="s">
        <v>915</v>
      </c>
      <c r="E81" s="141"/>
      <c r="F81" s="141"/>
      <c r="G81" s="141"/>
      <c r="H81" s="141"/>
      <c r="I81" s="142"/>
      <c r="J81" s="143">
        <f>J198</f>
        <v>0</v>
      </c>
      <c r="K81" s="144"/>
    </row>
    <row r="82" spans="2:11" s="8" customFormat="1" ht="19.899999999999999" customHeight="1">
      <c r="B82" s="138"/>
      <c r="C82" s="139"/>
      <c r="D82" s="140" t="s">
        <v>639</v>
      </c>
      <c r="E82" s="141"/>
      <c r="F82" s="141"/>
      <c r="G82" s="141"/>
      <c r="H82" s="141"/>
      <c r="I82" s="142"/>
      <c r="J82" s="143">
        <f>J200</f>
        <v>0</v>
      </c>
      <c r="K82" s="144"/>
    </row>
    <row r="83" spans="2:11" s="8" customFormat="1" ht="19.899999999999999" customHeight="1">
      <c r="B83" s="138"/>
      <c r="C83" s="139"/>
      <c r="D83" s="140" t="s">
        <v>640</v>
      </c>
      <c r="E83" s="141"/>
      <c r="F83" s="141"/>
      <c r="G83" s="141"/>
      <c r="H83" s="141"/>
      <c r="I83" s="142"/>
      <c r="J83" s="143">
        <f>J204</f>
        <v>0</v>
      </c>
      <c r="K83" s="144"/>
    </row>
    <row r="84" spans="2:11" s="8" customFormat="1" ht="19.899999999999999" customHeight="1">
      <c r="B84" s="138"/>
      <c r="C84" s="139"/>
      <c r="D84" s="140" t="s">
        <v>148</v>
      </c>
      <c r="E84" s="141"/>
      <c r="F84" s="141"/>
      <c r="G84" s="141"/>
      <c r="H84" s="141"/>
      <c r="I84" s="142"/>
      <c r="J84" s="143">
        <f>J207</f>
        <v>0</v>
      </c>
      <c r="K84" s="144"/>
    </row>
    <row r="85" spans="2:11" s="8" customFormat="1" ht="19.899999999999999" customHeight="1">
      <c r="B85" s="138"/>
      <c r="C85" s="139"/>
      <c r="D85" s="140" t="s">
        <v>942</v>
      </c>
      <c r="E85" s="141"/>
      <c r="F85" s="141"/>
      <c r="G85" s="141"/>
      <c r="H85" s="141"/>
      <c r="I85" s="142"/>
      <c r="J85" s="143">
        <f>J210</f>
        <v>0</v>
      </c>
      <c r="K85" s="144"/>
    </row>
    <row r="86" spans="2:11" s="8" customFormat="1" ht="19.899999999999999" customHeight="1">
      <c r="B86" s="138"/>
      <c r="C86" s="139"/>
      <c r="D86" s="140" t="s">
        <v>641</v>
      </c>
      <c r="E86" s="141"/>
      <c r="F86" s="141"/>
      <c r="G86" s="141"/>
      <c r="H86" s="141"/>
      <c r="I86" s="142"/>
      <c r="J86" s="143">
        <f>J213</f>
        <v>0</v>
      </c>
      <c r="K86" s="144"/>
    </row>
    <row r="87" spans="2:11" s="8" customFormat="1" ht="19.899999999999999" customHeight="1">
      <c r="B87" s="138"/>
      <c r="C87" s="139"/>
      <c r="D87" s="140" t="s">
        <v>943</v>
      </c>
      <c r="E87" s="141"/>
      <c r="F87" s="141"/>
      <c r="G87" s="141"/>
      <c r="H87" s="141"/>
      <c r="I87" s="142"/>
      <c r="J87" s="143">
        <f>J216</f>
        <v>0</v>
      </c>
      <c r="K87" s="144"/>
    </row>
    <row r="88" spans="2:11" s="8" customFormat="1" ht="19.899999999999999" customHeight="1">
      <c r="B88" s="138"/>
      <c r="C88" s="139"/>
      <c r="D88" s="140" t="s">
        <v>642</v>
      </c>
      <c r="E88" s="141"/>
      <c r="F88" s="141"/>
      <c r="G88" s="141"/>
      <c r="H88" s="141"/>
      <c r="I88" s="142"/>
      <c r="J88" s="143">
        <f>J219</f>
        <v>0</v>
      </c>
      <c r="K88" s="144"/>
    </row>
    <row r="89" spans="2:11" s="8" customFormat="1" ht="19.899999999999999" customHeight="1">
      <c r="B89" s="138"/>
      <c r="C89" s="139"/>
      <c r="D89" s="140" t="s">
        <v>643</v>
      </c>
      <c r="E89" s="141"/>
      <c r="F89" s="141"/>
      <c r="G89" s="141"/>
      <c r="H89" s="141"/>
      <c r="I89" s="142"/>
      <c r="J89" s="143">
        <f>J222</f>
        <v>0</v>
      </c>
      <c r="K89" s="144"/>
    </row>
    <row r="90" spans="2:11" s="8" customFormat="1" ht="19.899999999999999" customHeight="1">
      <c r="B90" s="138"/>
      <c r="C90" s="139"/>
      <c r="D90" s="140" t="s">
        <v>149</v>
      </c>
      <c r="E90" s="141"/>
      <c r="F90" s="141"/>
      <c r="G90" s="141"/>
      <c r="H90" s="141"/>
      <c r="I90" s="142"/>
      <c r="J90" s="143">
        <f>J225</f>
        <v>0</v>
      </c>
      <c r="K90" s="144"/>
    </row>
    <row r="91" spans="2:11" s="8" customFormat="1" ht="19.899999999999999" customHeight="1">
      <c r="B91" s="138"/>
      <c r="C91" s="139"/>
      <c r="D91" s="140" t="s">
        <v>944</v>
      </c>
      <c r="E91" s="141"/>
      <c r="F91" s="141"/>
      <c r="G91" s="141"/>
      <c r="H91" s="141"/>
      <c r="I91" s="142"/>
      <c r="J91" s="143">
        <f>J228</f>
        <v>0</v>
      </c>
      <c r="K91" s="144"/>
    </row>
    <row r="92" spans="2:11" s="8" customFormat="1" ht="19.899999999999999" customHeight="1">
      <c r="B92" s="138"/>
      <c r="C92" s="139"/>
      <c r="D92" s="140" t="s">
        <v>945</v>
      </c>
      <c r="E92" s="141"/>
      <c r="F92" s="141"/>
      <c r="G92" s="141"/>
      <c r="H92" s="141"/>
      <c r="I92" s="142"/>
      <c r="J92" s="143">
        <f>J237</f>
        <v>0</v>
      </c>
      <c r="K92" s="144"/>
    </row>
    <row r="93" spans="2:11" s="8" customFormat="1" ht="19.899999999999999" customHeight="1">
      <c r="B93" s="138"/>
      <c r="C93" s="139"/>
      <c r="D93" s="140" t="s">
        <v>151</v>
      </c>
      <c r="E93" s="141"/>
      <c r="F93" s="141"/>
      <c r="G93" s="141"/>
      <c r="H93" s="141"/>
      <c r="I93" s="142"/>
      <c r="J93" s="143">
        <f>J257</f>
        <v>0</v>
      </c>
      <c r="K93" s="144"/>
    </row>
    <row r="94" spans="2:11" s="8" customFormat="1" ht="19.899999999999999" customHeight="1">
      <c r="B94" s="138"/>
      <c r="C94" s="139"/>
      <c r="D94" s="140" t="s">
        <v>152</v>
      </c>
      <c r="E94" s="141"/>
      <c r="F94" s="141"/>
      <c r="G94" s="141"/>
      <c r="H94" s="141"/>
      <c r="I94" s="142"/>
      <c r="J94" s="143">
        <f>J261</f>
        <v>0</v>
      </c>
      <c r="K94" s="144"/>
    </row>
    <row r="95" spans="2:11" s="8" customFormat="1" ht="19.899999999999999" customHeight="1">
      <c r="B95" s="138"/>
      <c r="C95" s="139"/>
      <c r="D95" s="140" t="s">
        <v>153</v>
      </c>
      <c r="E95" s="141"/>
      <c r="F95" s="141"/>
      <c r="G95" s="141"/>
      <c r="H95" s="141"/>
      <c r="I95" s="142"/>
      <c r="J95" s="143">
        <f>J264</f>
        <v>0</v>
      </c>
      <c r="K95" s="144"/>
    </row>
    <row r="96" spans="2:11" s="8" customFormat="1" ht="19.899999999999999" customHeight="1">
      <c r="B96" s="138"/>
      <c r="C96" s="139"/>
      <c r="D96" s="140" t="s">
        <v>154</v>
      </c>
      <c r="E96" s="141"/>
      <c r="F96" s="141"/>
      <c r="G96" s="141"/>
      <c r="H96" s="141"/>
      <c r="I96" s="142"/>
      <c r="J96" s="143">
        <f>J267</f>
        <v>0</v>
      </c>
      <c r="K96" s="144"/>
    </row>
    <row r="97" spans="2:12" s="7" customFormat="1" ht="24.95" customHeight="1">
      <c r="B97" s="131"/>
      <c r="C97" s="132"/>
      <c r="D97" s="133" t="s">
        <v>155</v>
      </c>
      <c r="E97" s="134"/>
      <c r="F97" s="134"/>
      <c r="G97" s="134"/>
      <c r="H97" s="134"/>
      <c r="I97" s="135"/>
      <c r="J97" s="136">
        <f>J270</f>
        <v>0</v>
      </c>
      <c r="K97" s="137"/>
    </row>
    <row r="98" spans="2:12" s="8" customFormat="1" ht="19.899999999999999" customHeight="1">
      <c r="B98" s="138"/>
      <c r="C98" s="139"/>
      <c r="D98" s="140" t="s">
        <v>156</v>
      </c>
      <c r="E98" s="141"/>
      <c r="F98" s="141"/>
      <c r="G98" s="141"/>
      <c r="H98" s="141"/>
      <c r="I98" s="142"/>
      <c r="J98" s="143">
        <f>J271</f>
        <v>0</v>
      </c>
      <c r="K98" s="144"/>
    </row>
    <row r="99" spans="2:12" s="8" customFormat="1" ht="19.899999999999999" customHeight="1">
      <c r="B99" s="138"/>
      <c r="C99" s="139"/>
      <c r="D99" s="140" t="s">
        <v>157</v>
      </c>
      <c r="E99" s="141"/>
      <c r="F99" s="141"/>
      <c r="G99" s="141"/>
      <c r="H99" s="141"/>
      <c r="I99" s="142"/>
      <c r="J99" s="143">
        <f>J274</f>
        <v>0</v>
      </c>
      <c r="K99" s="144"/>
    </row>
    <row r="100" spans="2:12" s="8" customFormat="1" ht="19.899999999999999" customHeight="1">
      <c r="B100" s="138"/>
      <c r="C100" s="139"/>
      <c r="D100" s="140" t="s">
        <v>158</v>
      </c>
      <c r="E100" s="141"/>
      <c r="F100" s="141"/>
      <c r="G100" s="141"/>
      <c r="H100" s="141"/>
      <c r="I100" s="142"/>
      <c r="J100" s="143">
        <f>J277</f>
        <v>0</v>
      </c>
      <c r="K100" s="144"/>
    </row>
    <row r="101" spans="2:12" s="7" customFormat="1" ht="24.95" customHeight="1">
      <c r="B101" s="131"/>
      <c r="C101" s="132"/>
      <c r="D101" s="133" t="s">
        <v>161</v>
      </c>
      <c r="E101" s="134"/>
      <c r="F101" s="134"/>
      <c r="G101" s="134"/>
      <c r="H101" s="134"/>
      <c r="I101" s="135"/>
      <c r="J101" s="136">
        <f>J280</f>
        <v>0</v>
      </c>
      <c r="K101" s="137"/>
    </row>
    <row r="102" spans="2:12" s="8" customFormat="1" ht="19.899999999999999" customHeight="1">
      <c r="B102" s="138"/>
      <c r="C102" s="139"/>
      <c r="D102" s="140" t="s">
        <v>162</v>
      </c>
      <c r="E102" s="141"/>
      <c r="F102" s="141"/>
      <c r="G102" s="141"/>
      <c r="H102" s="141"/>
      <c r="I102" s="142"/>
      <c r="J102" s="143">
        <f>J281</f>
        <v>0</v>
      </c>
      <c r="K102" s="144"/>
    </row>
    <row r="103" spans="2:12" s="8" customFormat="1" ht="19.899999999999999" customHeight="1">
      <c r="B103" s="138"/>
      <c r="C103" s="139"/>
      <c r="D103" s="140" t="s">
        <v>163</v>
      </c>
      <c r="E103" s="141"/>
      <c r="F103" s="141"/>
      <c r="G103" s="141"/>
      <c r="H103" s="141"/>
      <c r="I103" s="142"/>
      <c r="J103" s="143">
        <f>J283</f>
        <v>0</v>
      </c>
      <c r="K103" s="144"/>
    </row>
    <row r="104" spans="2:12" s="1" customFormat="1" ht="21.75" customHeight="1">
      <c r="B104" s="37"/>
      <c r="C104" s="38"/>
      <c r="D104" s="38"/>
      <c r="E104" s="38"/>
      <c r="F104" s="38"/>
      <c r="G104" s="38"/>
      <c r="H104" s="38"/>
      <c r="I104" s="102"/>
      <c r="J104" s="38"/>
      <c r="K104" s="41"/>
    </row>
    <row r="105" spans="2:12" s="1" customFormat="1" ht="6.95" customHeight="1">
      <c r="B105" s="52"/>
      <c r="C105" s="53"/>
      <c r="D105" s="53"/>
      <c r="E105" s="53"/>
      <c r="F105" s="53"/>
      <c r="G105" s="53"/>
      <c r="H105" s="53"/>
      <c r="I105" s="123"/>
      <c r="J105" s="53"/>
      <c r="K105" s="54"/>
    </row>
    <row r="109" spans="2:12" s="1" customFormat="1" ht="6.95" customHeight="1">
      <c r="B109" s="55"/>
      <c r="C109" s="56"/>
      <c r="D109" s="56"/>
      <c r="E109" s="56"/>
      <c r="F109" s="56"/>
      <c r="G109" s="56"/>
      <c r="H109" s="56"/>
      <c r="I109" s="124"/>
      <c r="J109" s="56"/>
      <c r="K109" s="56"/>
      <c r="L109" s="37"/>
    </row>
    <row r="110" spans="2:12" s="1" customFormat="1" ht="36.950000000000003" customHeight="1">
      <c r="B110" s="37"/>
      <c r="C110" s="57" t="s">
        <v>164</v>
      </c>
      <c r="L110" s="37"/>
    </row>
    <row r="111" spans="2:12" s="1" customFormat="1" ht="6.95" customHeight="1">
      <c r="B111" s="37"/>
      <c r="L111" s="37"/>
    </row>
    <row r="112" spans="2:12" s="1" customFormat="1" ht="14.45" customHeight="1">
      <c r="B112" s="37"/>
      <c r="C112" s="59" t="s">
        <v>19</v>
      </c>
      <c r="L112" s="37"/>
    </row>
    <row r="113" spans="2:65" s="1" customFormat="1" ht="16.5" customHeight="1">
      <c r="B113" s="37"/>
      <c r="E113" s="321" t="str">
        <f>E7</f>
        <v>Stavební úpravy v budově Základní školy v Olšanech spojené s nástavbou 3.NP vč. nové střešní konstrukce a s přístavbou..</v>
      </c>
      <c r="F113" s="322"/>
      <c r="G113" s="322"/>
      <c r="H113" s="322"/>
      <c r="L113" s="37"/>
    </row>
    <row r="114" spans="2:65" s="1" customFormat="1" ht="14.45" customHeight="1">
      <c r="B114" s="37"/>
      <c r="C114" s="59" t="s">
        <v>114</v>
      </c>
      <c r="L114" s="37"/>
    </row>
    <row r="115" spans="2:65" s="1" customFormat="1" ht="17.25" customHeight="1">
      <c r="B115" s="37"/>
      <c r="E115" s="290" t="str">
        <f>E9</f>
        <v>G31 - Zařízení silnoproudé elektrotechniky včetně hromosvodů 3NP</v>
      </c>
      <c r="F115" s="323"/>
      <c r="G115" s="323"/>
      <c r="H115" s="323"/>
      <c r="L115" s="37"/>
    </row>
    <row r="116" spans="2:65" s="1" customFormat="1" ht="6.95" customHeight="1">
      <c r="B116" s="37"/>
      <c r="L116" s="37"/>
    </row>
    <row r="117" spans="2:65" s="1" customFormat="1" ht="18" customHeight="1">
      <c r="B117" s="37"/>
      <c r="C117" s="59" t="s">
        <v>25</v>
      </c>
      <c r="F117" s="145" t="str">
        <f>F12</f>
        <v xml:space="preserve"> </v>
      </c>
      <c r="I117" s="146" t="s">
        <v>27</v>
      </c>
      <c r="J117" s="63" t="str">
        <f>IF(J12="","",J12)</f>
        <v>4.6.2018</v>
      </c>
      <c r="L117" s="37"/>
    </row>
    <row r="118" spans="2:65" s="1" customFormat="1" ht="6.95" customHeight="1">
      <c r="B118" s="37"/>
      <c r="L118" s="37"/>
    </row>
    <row r="119" spans="2:65" s="1" customFormat="1" ht="15">
      <c r="B119" s="37"/>
      <c r="C119" s="59" t="s">
        <v>31</v>
      </c>
      <c r="F119" s="145" t="str">
        <f>E15</f>
        <v xml:space="preserve"> </v>
      </c>
      <c r="I119" s="146" t="s">
        <v>37</v>
      </c>
      <c r="J119" s="145" t="str">
        <f>E21</f>
        <v xml:space="preserve"> </v>
      </c>
      <c r="L119" s="37"/>
    </row>
    <row r="120" spans="2:65" s="1" customFormat="1" ht="14.45" customHeight="1">
      <c r="B120" s="37"/>
      <c r="C120" s="59" t="s">
        <v>35</v>
      </c>
      <c r="F120" s="145" t="str">
        <f>IF(E18="","",E18)</f>
        <v/>
      </c>
      <c r="L120" s="37"/>
    </row>
    <row r="121" spans="2:65" s="1" customFormat="1" ht="10.35" customHeight="1">
      <c r="B121" s="37"/>
      <c r="L121" s="37"/>
    </row>
    <row r="122" spans="2:65" s="9" customFormat="1" ht="29.25" customHeight="1">
      <c r="B122" s="147"/>
      <c r="C122" s="148" t="s">
        <v>165</v>
      </c>
      <c r="D122" s="149" t="s">
        <v>59</v>
      </c>
      <c r="E122" s="149" t="s">
        <v>55</v>
      </c>
      <c r="F122" s="149" t="s">
        <v>166</v>
      </c>
      <c r="G122" s="149" t="s">
        <v>167</v>
      </c>
      <c r="H122" s="149" t="s">
        <v>168</v>
      </c>
      <c r="I122" s="150" t="s">
        <v>169</v>
      </c>
      <c r="J122" s="149" t="s">
        <v>118</v>
      </c>
      <c r="K122" s="151" t="s">
        <v>170</v>
      </c>
      <c r="L122" s="147"/>
      <c r="M122" s="69" t="s">
        <v>171</v>
      </c>
      <c r="N122" s="70" t="s">
        <v>44</v>
      </c>
      <c r="O122" s="70" t="s">
        <v>172</v>
      </c>
      <c r="P122" s="70" t="s">
        <v>173</v>
      </c>
      <c r="Q122" s="70" t="s">
        <v>174</v>
      </c>
      <c r="R122" s="70" t="s">
        <v>175</v>
      </c>
      <c r="S122" s="70" t="s">
        <v>176</v>
      </c>
      <c r="T122" s="71" t="s">
        <v>177</v>
      </c>
    </row>
    <row r="123" spans="2:65" s="1" customFormat="1" ht="29.25" customHeight="1">
      <c r="B123" s="37"/>
      <c r="C123" s="73" t="s">
        <v>119</v>
      </c>
      <c r="J123" s="152">
        <f>BK123</f>
        <v>0</v>
      </c>
      <c r="L123" s="37"/>
      <c r="M123" s="72"/>
      <c r="N123" s="64"/>
      <c r="O123" s="64"/>
      <c r="P123" s="153">
        <f>P124+P270+P280</f>
        <v>0</v>
      </c>
      <c r="Q123" s="64"/>
      <c r="R123" s="153">
        <f>R124+R270+R280</f>
        <v>3.3599999999999998E-4</v>
      </c>
      <c r="S123" s="64"/>
      <c r="T123" s="154">
        <f>T124+T270+T280</f>
        <v>0</v>
      </c>
      <c r="AT123" s="20" t="s">
        <v>73</v>
      </c>
      <c r="AU123" s="20" t="s">
        <v>120</v>
      </c>
      <c r="BK123" s="155">
        <f>BK124+BK270+BK280</f>
        <v>0</v>
      </c>
    </row>
    <row r="124" spans="2:65" s="10" customFormat="1" ht="37.35" customHeight="1">
      <c r="B124" s="156"/>
      <c r="D124" s="157" t="s">
        <v>73</v>
      </c>
      <c r="E124" s="158" t="s">
        <v>178</v>
      </c>
      <c r="F124" s="158" t="s">
        <v>179</v>
      </c>
      <c r="I124" s="159"/>
      <c r="J124" s="160">
        <f>BK124</f>
        <v>0</v>
      </c>
      <c r="L124" s="156"/>
      <c r="M124" s="161"/>
      <c r="N124" s="162"/>
      <c r="O124" s="162"/>
      <c r="P124" s="163">
        <f>P125+P128+P130+P133+P136+P140+P143+P146+P150+P155+P160+P164+P168+P171+P174+P176+P179+P182+P185+P188+P191+P194+P196+P198+P200+P204+P207+P210+P213+P216+P219+P222+P225+P228+P237+P257+P261+P264+P267</f>
        <v>0</v>
      </c>
      <c r="Q124" s="162"/>
      <c r="R124" s="163">
        <f>R125+R128+R130+R133+R136+R140+R143+R146+R150+R155+R160+R164+R168+R171+R174+R176+R179+R182+R185+R188+R191+R194+R196+R198+R200+R204+R207+R210+R213+R216+R219+R222+R225+R228+R237+R257+R261+R264+R267</f>
        <v>3.3599999999999998E-4</v>
      </c>
      <c r="S124" s="162"/>
      <c r="T124" s="164">
        <f>T125+T128+T130+T133+T136+T140+T143+T146+T150+T155+T160+T164+T168+T171+T174+T176+T179+T182+T185+T188+T191+T194+T196+T198+T200+T204+T207+T210+T213+T216+T219+T222+T225+T228+T237+T257+T261+T264+T267</f>
        <v>0</v>
      </c>
      <c r="AR124" s="157" t="s">
        <v>83</v>
      </c>
      <c r="AT124" s="165" t="s">
        <v>73</v>
      </c>
      <c r="AU124" s="165" t="s">
        <v>74</v>
      </c>
      <c r="AY124" s="157" t="s">
        <v>180</v>
      </c>
      <c r="BK124" s="166">
        <f>BK125+BK128+BK130+BK133+BK136+BK140+BK143+BK146+BK150+BK155+BK160+BK164+BK168+BK171+BK174+BK176+BK179+BK182+BK185+BK188+BK191+BK194+BK196+BK198+BK200+BK204+BK207+BK210+BK213+BK216+BK219+BK222+BK225+BK228+BK237+BK257+BK261+BK264+BK267</f>
        <v>0</v>
      </c>
    </row>
    <row r="125" spans="2:65" s="10" customFormat="1" ht="19.899999999999999" customHeight="1">
      <c r="B125" s="156"/>
      <c r="D125" s="167" t="s">
        <v>73</v>
      </c>
      <c r="E125" s="168" t="s">
        <v>946</v>
      </c>
      <c r="F125" s="168" t="s">
        <v>947</v>
      </c>
      <c r="I125" s="159"/>
      <c r="J125" s="169">
        <f>BK125</f>
        <v>0</v>
      </c>
      <c r="L125" s="156"/>
      <c r="M125" s="161"/>
      <c r="N125" s="162"/>
      <c r="O125" s="162"/>
      <c r="P125" s="163">
        <f>SUM(P126:P127)</f>
        <v>0</v>
      </c>
      <c r="Q125" s="162"/>
      <c r="R125" s="163">
        <f>SUM(R126:R127)</f>
        <v>0</v>
      </c>
      <c r="S125" s="162"/>
      <c r="T125" s="164">
        <f>SUM(T126:T127)</f>
        <v>0</v>
      </c>
      <c r="AR125" s="157" t="s">
        <v>83</v>
      </c>
      <c r="AT125" s="165" t="s">
        <v>73</v>
      </c>
      <c r="AU125" s="165" t="s">
        <v>24</v>
      </c>
      <c r="AY125" s="157" t="s">
        <v>180</v>
      </c>
      <c r="BK125" s="166">
        <f>SUM(BK126:BK127)</f>
        <v>0</v>
      </c>
    </row>
    <row r="126" spans="2:65" s="1" customFormat="1" ht="25.5" customHeight="1">
      <c r="B126" s="170"/>
      <c r="C126" s="171" t="s">
        <v>948</v>
      </c>
      <c r="D126" s="171" t="s">
        <v>184</v>
      </c>
      <c r="E126" s="172" t="s">
        <v>469</v>
      </c>
      <c r="F126" s="173" t="s">
        <v>470</v>
      </c>
      <c r="G126" s="174" t="s">
        <v>471</v>
      </c>
      <c r="H126" s="175">
        <v>65</v>
      </c>
      <c r="I126" s="176"/>
      <c r="J126" s="177">
        <f>ROUND(I126*H126,2)</f>
        <v>0</v>
      </c>
      <c r="K126" s="173" t="s">
        <v>472</v>
      </c>
      <c r="L126" s="37"/>
      <c r="M126" s="178" t="s">
        <v>5</v>
      </c>
      <c r="N126" s="179" t="s">
        <v>45</v>
      </c>
      <c r="O126" s="38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AR126" s="20" t="s">
        <v>473</v>
      </c>
      <c r="AT126" s="20" t="s">
        <v>184</v>
      </c>
      <c r="AU126" s="20" t="s">
        <v>83</v>
      </c>
      <c r="AY126" s="20" t="s">
        <v>180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20" t="s">
        <v>24</v>
      </c>
      <c r="BK126" s="182">
        <f>ROUND(I126*H126,2)</f>
        <v>0</v>
      </c>
      <c r="BL126" s="20" t="s">
        <v>473</v>
      </c>
      <c r="BM126" s="20" t="s">
        <v>949</v>
      </c>
    </row>
    <row r="127" spans="2:65" s="1" customFormat="1" ht="38.25" customHeight="1">
      <c r="B127" s="170"/>
      <c r="C127" s="183" t="s">
        <v>950</v>
      </c>
      <c r="D127" s="183" t="s">
        <v>192</v>
      </c>
      <c r="E127" s="184" t="s">
        <v>951</v>
      </c>
      <c r="F127" s="185" t="s">
        <v>952</v>
      </c>
      <c r="G127" s="186" t="s">
        <v>194</v>
      </c>
      <c r="H127" s="187">
        <v>1</v>
      </c>
      <c r="I127" s="188"/>
      <c r="J127" s="189">
        <f>ROUND(I127*H127,2)</f>
        <v>0</v>
      </c>
      <c r="K127" s="185" t="s">
        <v>5</v>
      </c>
      <c r="L127" s="190"/>
      <c r="M127" s="191" t="s">
        <v>5</v>
      </c>
      <c r="N127" s="192" t="s">
        <v>45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195</v>
      </c>
      <c r="AT127" s="20" t="s">
        <v>192</v>
      </c>
      <c r="AU127" s="20" t="s">
        <v>83</v>
      </c>
      <c r="AY127" s="20" t="s">
        <v>180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24</v>
      </c>
      <c r="BK127" s="182">
        <f>ROUND(I127*H127,2)</f>
        <v>0</v>
      </c>
      <c r="BL127" s="20" t="s">
        <v>189</v>
      </c>
      <c r="BM127" s="20" t="s">
        <v>953</v>
      </c>
    </row>
    <row r="128" spans="2:65" s="10" customFormat="1" ht="29.85" customHeight="1">
      <c r="B128" s="156"/>
      <c r="D128" s="167" t="s">
        <v>73</v>
      </c>
      <c r="E128" s="168" t="s">
        <v>647</v>
      </c>
      <c r="F128" s="168" t="s">
        <v>648</v>
      </c>
      <c r="I128" s="159"/>
      <c r="J128" s="169">
        <f>BK128</f>
        <v>0</v>
      </c>
      <c r="L128" s="156"/>
      <c r="M128" s="161"/>
      <c r="N128" s="162"/>
      <c r="O128" s="162"/>
      <c r="P128" s="163">
        <f>P129</f>
        <v>0</v>
      </c>
      <c r="Q128" s="162"/>
      <c r="R128" s="163">
        <f>R129</f>
        <v>0</v>
      </c>
      <c r="S128" s="162"/>
      <c r="T128" s="164">
        <f>T129</f>
        <v>0</v>
      </c>
      <c r="AR128" s="157" t="s">
        <v>83</v>
      </c>
      <c r="AT128" s="165" t="s">
        <v>73</v>
      </c>
      <c r="AU128" s="165" t="s">
        <v>24</v>
      </c>
      <c r="AY128" s="157" t="s">
        <v>180</v>
      </c>
      <c r="BK128" s="166">
        <f>BK129</f>
        <v>0</v>
      </c>
    </row>
    <row r="129" spans="2:65" s="1" customFormat="1" ht="16.5" customHeight="1">
      <c r="B129" s="170"/>
      <c r="C129" s="171" t="s">
        <v>954</v>
      </c>
      <c r="D129" s="171" t="s">
        <v>184</v>
      </c>
      <c r="E129" s="172" t="s">
        <v>650</v>
      </c>
      <c r="F129" s="173" t="s">
        <v>651</v>
      </c>
      <c r="G129" s="174" t="s">
        <v>187</v>
      </c>
      <c r="H129" s="175">
        <v>1</v>
      </c>
      <c r="I129" s="176"/>
      <c r="J129" s="177">
        <f>ROUND(I129*H129,2)</f>
        <v>0</v>
      </c>
      <c r="K129" s="173" t="s">
        <v>188</v>
      </c>
      <c r="L129" s="37"/>
      <c r="M129" s="178" t="s">
        <v>5</v>
      </c>
      <c r="N129" s="179" t="s">
        <v>45</v>
      </c>
      <c r="O129" s="38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AR129" s="20" t="s">
        <v>189</v>
      </c>
      <c r="AT129" s="20" t="s">
        <v>184</v>
      </c>
      <c r="AU129" s="20" t="s">
        <v>83</v>
      </c>
      <c r="AY129" s="20" t="s">
        <v>180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20" t="s">
        <v>24</v>
      </c>
      <c r="BK129" s="182">
        <f>ROUND(I129*H129,2)</f>
        <v>0</v>
      </c>
      <c r="BL129" s="20" t="s">
        <v>189</v>
      </c>
      <c r="BM129" s="20" t="s">
        <v>955</v>
      </c>
    </row>
    <row r="130" spans="2:65" s="10" customFormat="1" ht="29.85" customHeight="1">
      <c r="B130" s="156"/>
      <c r="D130" s="167" t="s">
        <v>73</v>
      </c>
      <c r="E130" s="168" t="s">
        <v>653</v>
      </c>
      <c r="F130" s="168" t="s">
        <v>654</v>
      </c>
      <c r="I130" s="159"/>
      <c r="J130" s="169">
        <f>BK130</f>
        <v>0</v>
      </c>
      <c r="L130" s="156"/>
      <c r="M130" s="161"/>
      <c r="N130" s="162"/>
      <c r="O130" s="162"/>
      <c r="P130" s="163">
        <f>SUM(P131:P132)</f>
        <v>0</v>
      </c>
      <c r="Q130" s="162"/>
      <c r="R130" s="163">
        <f>SUM(R131:R132)</f>
        <v>0</v>
      </c>
      <c r="S130" s="162"/>
      <c r="T130" s="164">
        <f>SUM(T131:T132)</f>
        <v>0</v>
      </c>
      <c r="AR130" s="157" t="s">
        <v>83</v>
      </c>
      <c r="AT130" s="165" t="s">
        <v>73</v>
      </c>
      <c r="AU130" s="165" t="s">
        <v>24</v>
      </c>
      <c r="AY130" s="157" t="s">
        <v>180</v>
      </c>
      <c r="BK130" s="166">
        <f>SUM(BK131:BK132)</f>
        <v>0</v>
      </c>
    </row>
    <row r="131" spans="2:65" s="1" customFormat="1" ht="38.25" customHeight="1">
      <c r="B131" s="170"/>
      <c r="C131" s="171" t="s">
        <v>655</v>
      </c>
      <c r="D131" s="171" t="s">
        <v>184</v>
      </c>
      <c r="E131" s="172" t="s">
        <v>656</v>
      </c>
      <c r="F131" s="173" t="s">
        <v>657</v>
      </c>
      <c r="G131" s="174" t="s">
        <v>187</v>
      </c>
      <c r="H131" s="175">
        <v>1</v>
      </c>
      <c r="I131" s="176"/>
      <c r="J131" s="177">
        <f>ROUND(I131*H131,2)</f>
        <v>0</v>
      </c>
      <c r="K131" s="173" t="s">
        <v>188</v>
      </c>
      <c r="L131" s="37"/>
      <c r="M131" s="178" t="s">
        <v>5</v>
      </c>
      <c r="N131" s="179" t="s">
        <v>45</v>
      </c>
      <c r="O131" s="38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AR131" s="20" t="s">
        <v>189</v>
      </c>
      <c r="AT131" s="20" t="s">
        <v>184</v>
      </c>
      <c r="AU131" s="20" t="s">
        <v>83</v>
      </c>
      <c r="AY131" s="20" t="s">
        <v>180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0" t="s">
        <v>24</v>
      </c>
      <c r="BK131" s="182">
        <f>ROUND(I131*H131,2)</f>
        <v>0</v>
      </c>
      <c r="BL131" s="20" t="s">
        <v>189</v>
      </c>
      <c r="BM131" s="20" t="s">
        <v>658</v>
      </c>
    </row>
    <row r="132" spans="2:65" s="1" customFormat="1" ht="25.5" customHeight="1">
      <c r="B132" s="170"/>
      <c r="C132" s="171" t="s">
        <v>659</v>
      </c>
      <c r="D132" s="171" t="s">
        <v>184</v>
      </c>
      <c r="E132" s="172" t="s">
        <v>660</v>
      </c>
      <c r="F132" s="173" t="s">
        <v>661</v>
      </c>
      <c r="G132" s="174" t="s">
        <v>187</v>
      </c>
      <c r="H132" s="175">
        <v>5</v>
      </c>
      <c r="I132" s="176"/>
      <c r="J132" s="177">
        <f>ROUND(I132*H132,2)</f>
        <v>0</v>
      </c>
      <c r="K132" s="173" t="s">
        <v>188</v>
      </c>
      <c r="L132" s="37"/>
      <c r="M132" s="178" t="s">
        <v>5</v>
      </c>
      <c r="N132" s="179" t="s">
        <v>45</v>
      </c>
      <c r="O132" s="38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20" t="s">
        <v>189</v>
      </c>
      <c r="AT132" s="20" t="s">
        <v>184</v>
      </c>
      <c r="AU132" s="20" t="s">
        <v>83</v>
      </c>
      <c r="AY132" s="20" t="s">
        <v>180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20" t="s">
        <v>24</v>
      </c>
      <c r="BK132" s="182">
        <f>ROUND(I132*H132,2)</f>
        <v>0</v>
      </c>
      <c r="BL132" s="20" t="s">
        <v>189</v>
      </c>
      <c r="BM132" s="20" t="s">
        <v>662</v>
      </c>
    </row>
    <row r="133" spans="2:65" s="10" customFormat="1" ht="29.85" customHeight="1">
      <c r="B133" s="156"/>
      <c r="D133" s="167" t="s">
        <v>73</v>
      </c>
      <c r="E133" s="168" t="s">
        <v>663</v>
      </c>
      <c r="F133" s="168" t="s">
        <v>664</v>
      </c>
      <c r="I133" s="159"/>
      <c r="J133" s="169">
        <f>BK133</f>
        <v>0</v>
      </c>
      <c r="L133" s="156"/>
      <c r="M133" s="161"/>
      <c r="N133" s="162"/>
      <c r="O133" s="162"/>
      <c r="P133" s="163">
        <f>SUM(P134:P135)</f>
        <v>0</v>
      </c>
      <c r="Q133" s="162"/>
      <c r="R133" s="163">
        <f>SUM(R134:R135)</f>
        <v>0</v>
      </c>
      <c r="S133" s="162"/>
      <c r="T133" s="164">
        <f>SUM(T134:T135)</f>
        <v>0</v>
      </c>
      <c r="AR133" s="157" t="s">
        <v>83</v>
      </c>
      <c r="AT133" s="165" t="s">
        <v>73</v>
      </c>
      <c r="AU133" s="165" t="s">
        <v>24</v>
      </c>
      <c r="AY133" s="157" t="s">
        <v>180</v>
      </c>
      <c r="BK133" s="166">
        <f>SUM(BK134:BK135)</f>
        <v>0</v>
      </c>
    </row>
    <row r="134" spans="2:65" s="1" customFormat="1" ht="25.5" customHeight="1">
      <c r="B134" s="170"/>
      <c r="C134" s="171" t="s">
        <v>665</v>
      </c>
      <c r="D134" s="171" t="s">
        <v>184</v>
      </c>
      <c r="E134" s="172" t="s">
        <v>666</v>
      </c>
      <c r="F134" s="173" t="s">
        <v>667</v>
      </c>
      <c r="G134" s="174" t="s">
        <v>187</v>
      </c>
      <c r="H134" s="175">
        <v>2</v>
      </c>
      <c r="I134" s="176"/>
      <c r="J134" s="177">
        <f>ROUND(I134*H134,2)</f>
        <v>0</v>
      </c>
      <c r="K134" s="173" t="s">
        <v>188</v>
      </c>
      <c r="L134" s="37"/>
      <c r="M134" s="178" t="s">
        <v>5</v>
      </c>
      <c r="N134" s="179" t="s">
        <v>45</v>
      </c>
      <c r="O134" s="3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20" t="s">
        <v>189</v>
      </c>
      <c r="AT134" s="20" t="s">
        <v>184</v>
      </c>
      <c r="AU134" s="20" t="s">
        <v>83</v>
      </c>
      <c r="AY134" s="20" t="s">
        <v>180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0" t="s">
        <v>24</v>
      </c>
      <c r="BK134" s="182">
        <f>ROUND(I134*H134,2)</f>
        <v>0</v>
      </c>
      <c r="BL134" s="20" t="s">
        <v>189</v>
      </c>
      <c r="BM134" s="20" t="s">
        <v>668</v>
      </c>
    </row>
    <row r="135" spans="2:65" s="1" customFormat="1" ht="25.5" customHeight="1">
      <c r="B135" s="170"/>
      <c r="C135" s="171" t="s">
        <v>669</v>
      </c>
      <c r="D135" s="171" t="s">
        <v>184</v>
      </c>
      <c r="E135" s="172" t="s">
        <v>660</v>
      </c>
      <c r="F135" s="173" t="s">
        <v>661</v>
      </c>
      <c r="G135" s="174" t="s">
        <v>187</v>
      </c>
      <c r="H135" s="175">
        <v>4</v>
      </c>
      <c r="I135" s="176"/>
      <c r="J135" s="177">
        <f>ROUND(I135*H135,2)</f>
        <v>0</v>
      </c>
      <c r="K135" s="173" t="s">
        <v>188</v>
      </c>
      <c r="L135" s="37"/>
      <c r="M135" s="178" t="s">
        <v>5</v>
      </c>
      <c r="N135" s="179" t="s">
        <v>45</v>
      </c>
      <c r="O135" s="38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20" t="s">
        <v>189</v>
      </c>
      <c r="AT135" s="20" t="s">
        <v>184</v>
      </c>
      <c r="AU135" s="20" t="s">
        <v>83</v>
      </c>
      <c r="AY135" s="20" t="s">
        <v>180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20" t="s">
        <v>24</v>
      </c>
      <c r="BK135" s="182">
        <f>ROUND(I135*H135,2)</f>
        <v>0</v>
      </c>
      <c r="BL135" s="20" t="s">
        <v>189</v>
      </c>
      <c r="BM135" s="20" t="s">
        <v>670</v>
      </c>
    </row>
    <row r="136" spans="2:65" s="10" customFormat="1" ht="29.85" customHeight="1">
      <c r="B136" s="156"/>
      <c r="D136" s="167" t="s">
        <v>73</v>
      </c>
      <c r="E136" s="168" t="s">
        <v>956</v>
      </c>
      <c r="F136" s="168" t="s">
        <v>957</v>
      </c>
      <c r="I136" s="159"/>
      <c r="J136" s="169">
        <f>BK136</f>
        <v>0</v>
      </c>
      <c r="L136" s="156"/>
      <c r="M136" s="161"/>
      <c r="N136" s="162"/>
      <c r="O136" s="162"/>
      <c r="P136" s="163">
        <f>SUM(P137:P139)</f>
        <v>0</v>
      </c>
      <c r="Q136" s="162"/>
      <c r="R136" s="163">
        <f>SUM(R137:R139)</f>
        <v>0</v>
      </c>
      <c r="S136" s="162"/>
      <c r="T136" s="164">
        <f>SUM(T137:T139)</f>
        <v>0</v>
      </c>
      <c r="AR136" s="157" t="s">
        <v>83</v>
      </c>
      <c r="AT136" s="165" t="s">
        <v>73</v>
      </c>
      <c r="AU136" s="165" t="s">
        <v>24</v>
      </c>
      <c r="AY136" s="157" t="s">
        <v>180</v>
      </c>
      <c r="BK136" s="166">
        <f>SUM(BK137:BK139)</f>
        <v>0</v>
      </c>
    </row>
    <row r="137" spans="2:65" s="1" customFormat="1" ht="25.5" customHeight="1">
      <c r="B137" s="170"/>
      <c r="C137" s="171" t="s">
        <v>958</v>
      </c>
      <c r="D137" s="171" t="s">
        <v>184</v>
      </c>
      <c r="E137" s="172" t="s">
        <v>959</v>
      </c>
      <c r="F137" s="173" t="s">
        <v>960</v>
      </c>
      <c r="G137" s="174" t="s">
        <v>187</v>
      </c>
      <c r="H137" s="175">
        <v>2</v>
      </c>
      <c r="I137" s="176"/>
      <c r="J137" s="177">
        <f>ROUND(I137*H137,2)</f>
        <v>0</v>
      </c>
      <c r="K137" s="173" t="s">
        <v>188</v>
      </c>
      <c r="L137" s="37"/>
      <c r="M137" s="178" t="s">
        <v>5</v>
      </c>
      <c r="N137" s="179" t="s">
        <v>45</v>
      </c>
      <c r="O137" s="3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20" t="s">
        <v>189</v>
      </c>
      <c r="AT137" s="20" t="s">
        <v>184</v>
      </c>
      <c r="AU137" s="20" t="s">
        <v>83</v>
      </c>
      <c r="AY137" s="20" t="s">
        <v>180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20" t="s">
        <v>24</v>
      </c>
      <c r="BK137" s="182">
        <f>ROUND(I137*H137,2)</f>
        <v>0</v>
      </c>
      <c r="BL137" s="20" t="s">
        <v>189</v>
      </c>
      <c r="BM137" s="20" t="s">
        <v>961</v>
      </c>
    </row>
    <row r="138" spans="2:65" s="1" customFormat="1" ht="25.5" customHeight="1">
      <c r="B138" s="170"/>
      <c r="C138" s="171" t="s">
        <v>962</v>
      </c>
      <c r="D138" s="171" t="s">
        <v>184</v>
      </c>
      <c r="E138" s="172" t="s">
        <v>963</v>
      </c>
      <c r="F138" s="173" t="s">
        <v>964</v>
      </c>
      <c r="G138" s="174" t="s">
        <v>187</v>
      </c>
      <c r="H138" s="175">
        <v>2</v>
      </c>
      <c r="I138" s="176"/>
      <c r="J138" s="177">
        <f>ROUND(I138*H138,2)</f>
        <v>0</v>
      </c>
      <c r="K138" s="173" t="s">
        <v>188</v>
      </c>
      <c r="L138" s="37"/>
      <c r="M138" s="178" t="s">
        <v>5</v>
      </c>
      <c r="N138" s="179" t="s">
        <v>45</v>
      </c>
      <c r="O138" s="38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20" t="s">
        <v>189</v>
      </c>
      <c r="AT138" s="20" t="s">
        <v>184</v>
      </c>
      <c r="AU138" s="20" t="s">
        <v>83</v>
      </c>
      <c r="AY138" s="20" t="s">
        <v>180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20" t="s">
        <v>24</v>
      </c>
      <c r="BK138" s="182">
        <f>ROUND(I138*H138,2)</f>
        <v>0</v>
      </c>
      <c r="BL138" s="20" t="s">
        <v>189</v>
      </c>
      <c r="BM138" s="20" t="s">
        <v>965</v>
      </c>
    </row>
    <row r="139" spans="2:65" s="1" customFormat="1" ht="38.25" customHeight="1">
      <c r="B139" s="170"/>
      <c r="C139" s="183" t="s">
        <v>966</v>
      </c>
      <c r="D139" s="183" t="s">
        <v>192</v>
      </c>
      <c r="E139" s="184" t="s">
        <v>967</v>
      </c>
      <c r="F139" s="185" t="s">
        <v>968</v>
      </c>
      <c r="G139" s="186" t="s">
        <v>194</v>
      </c>
      <c r="H139" s="187">
        <v>1</v>
      </c>
      <c r="I139" s="188"/>
      <c r="J139" s="189">
        <f>ROUND(I139*H139,2)</f>
        <v>0</v>
      </c>
      <c r="K139" s="185" t="s">
        <v>5</v>
      </c>
      <c r="L139" s="190"/>
      <c r="M139" s="191" t="s">
        <v>5</v>
      </c>
      <c r="N139" s="192" t="s">
        <v>45</v>
      </c>
      <c r="O139" s="3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20" t="s">
        <v>195</v>
      </c>
      <c r="AT139" s="20" t="s">
        <v>192</v>
      </c>
      <c r="AU139" s="20" t="s">
        <v>83</v>
      </c>
      <c r="AY139" s="20" t="s">
        <v>180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20" t="s">
        <v>24</v>
      </c>
      <c r="BK139" s="182">
        <f>ROUND(I139*H139,2)</f>
        <v>0</v>
      </c>
      <c r="BL139" s="20" t="s">
        <v>189</v>
      </c>
      <c r="BM139" s="20" t="s">
        <v>969</v>
      </c>
    </row>
    <row r="140" spans="2:65" s="10" customFormat="1" ht="29.85" customHeight="1">
      <c r="B140" s="156"/>
      <c r="D140" s="167" t="s">
        <v>73</v>
      </c>
      <c r="E140" s="168" t="s">
        <v>305</v>
      </c>
      <c r="F140" s="168" t="s">
        <v>306</v>
      </c>
      <c r="I140" s="159"/>
      <c r="J140" s="169">
        <f>BK140</f>
        <v>0</v>
      </c>
      <c r="L140" s="156"/>
      <c r="M140" s="161"/>
      <c r="N140" s="162"/>
      <c r="O140" s="162"/>
      <c r="P140" s="163">
        <f>SUM(P141:P142)</f>
        <v>0</v>
      </c>
      <c r="Q140" s="162"/>
      <c r="R140" s="163">
        <f>SUM(R141:R142)</f>
        <v>0</v>
      </c>
      <c r="S140" s="162"/>
      <c r="T140" s="164">
        <f>SUM(T141:T142)</f>
        <v>0</v>
      </c>
      <c r="AR140" s="157" t="s">
        <v>83</v>
      </c>
      <c r="AT140" s="165" t="s">
        <v>73</v>
      </c>
      <c r="AU140" s="165" t="s">
        <v>24</v>
      </c>
      <c r="AY140" s="157" t="s">
        <v>180</v>
      </c>
      <c r="BK140" s="166">
        <f>SUM(BK141:BK142)</f>
        <v>0</v>
      </c>
    </row>
    <row r="141" spans="2:65" s="1" customFormat="1" ht="25.5" customHeight="1">
      <c r="B141" s="170"/>
      <c r="C141" s="171" t="s">
        <v>307</v>
      </c>
      <c r="D141" s="171" t="s">
        <v>184</v>
      </c>
      <c r="E141" s="172" t="s">
        <v>308</v>
      </c>
      <c r="F141" s="173" t="s">
        <v>309</v>
      </c>
      <c r="G141" s="174" t="s">
        <v>187</v>
      </c>
      <c r="H141" s="175">
        <v>90</v>
      </c>
      <c r="I141" s="176"/>
      <c r="J141" s="177">
        <f>ROUND(I141*H141,2)</f>
        <v>0</v>
      </c>
      <c r="K141" s="173" t="s">
        <v>188</v>
      </c>
      <c r="L141" s="37"/>
      <c r="M141" s="178" t="s">
        <v>5</v>
      </c>
      <c r="N141" s="179" t="s">
        <v>45</v>
      </c>
      <c r="O141" s="38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20" t="s">
        <v>189</v>
      </c>
      <c r="AT141" s="20" t="s">
        <v>184</v>
      </c>
      <c r="AU141" s="20" t="s">
        <v>83</v>
      </c>
      <c r="AY141" s="20" t="s">
        <v>180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20" t="s">
        <v>24</v>
      </c>
      <c r="BK141" s="182">
        <f>ROUND(I141*H141,2)</f>
        <v>0</v>
      </c>
      <c r="BL141" s="20" t="s">
        <v>189</v>
      </c>
      <c r="BM141" s="20" t="s">
        <v>310</v>
      </c>
    </row>
    <row r="142" spans="2:65" s="1" customFormat="1" ht="25.5" customHeight="1">
      <c r="B142" s="170"/>
      <c r="C142" s="183" t="s">
        <v>311</v>
      </c>
      <c r="D142" s="183" t="s">
        <v>192</v>
      </c>
      <c r="E142" s="184" t="s">
        <v>312</v>
      </c>
      <c r="F142" s="185" t="s">
        <v>313</v>
      </c>
      <c r="G142" s="186" t="s">
        <v>194</v>
      </c>
      <c r="H142" s="187">
        <v>90</v>
      </c>
      <c r="I142" s="188"/>
      <c r="J142" s="189">
        <f>ROUND(I142*H142,2)</f>
        <v>0</v>
      </c>
      <c r="K142" s="185" t="s">
        <v>5</v>
      </c>
      <c r="L142" s="190"/>
      <c r="M142" s="191" t="s">
        <v>5</v>
      </c>
      <c r="N142" s="192" t="s">
        <v>45</v>
      </c>
      <c r="O142" s="38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20" t="s">
        <v>195</v>
      </c>
      <c r="AT142" s="20" t="s">
        <v>192</v>
      </c>
      <c r="AU142" s="20" t="s">
        <v>83</v>
      </c>
      <c r="AY142" s="20" t="s">
        <v>180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20" t="s">
        <v>24</v>
      </c>
      <c r="BK142" s="182">
        <f>ROUND(I142*H142,2)</f>
        <v>0</v>
      </c>
      <c r="BL142" s="20" t="s">
        <v>189</v>
      </c>
      <c r="BM142" s="20" t="s">
        <v>314</v>
      </c>
    </row>
    <row r="143" spans="2:65" s="10" customFormat="1" ht="29.85" customHeight="1">
      <c r="B143" s="156"/>
      <c r="D143" s="167" t="s">
        <v>73</v>
      </c>
      <c r="E143" s="168" t="s">
        <v>315</v>
      </c>
      <c r="F143" s="168" t="s">
        <v>316</v>
      </c>
      <c r="I143" s="159"/>
      <c r="J143" s="169">
        <f>BK143</f>
        <v>0</v>
      </c>
      <c r="L143" s="156"/>
      <c r="M143" s="161"/>
      <c r="N143" s="162"/>
      <c r="O143" s="162"/>
      <c r="P143" s="163">
        <f>SUM(P144:P145)</f>
        <v>0</v>
      </c>
      <c r="Q143" s="162"/>
      <c r="R143" s="163">
        <f>SUM(R144:R145)</f>
        <v>0</v>
      </c>
      <c r="S143" s="162"/>
      <c r="T143" s="164">
        <f>SUM(T144:T145)</f>
        <v>0</v>
      </c>
      <c r="AR143" s="157" t="s">
        <v>83</v>
      </c>
      <c r="AT143" s="165" t="s">
        <v>73</v>
      </c>
      <c r="AU143" s="165" t="s">
        <v>24</v>
      </c>
      <c r="AY143" s="157" t="s">
        <v>180</v>
      </c>
      <c r="BK143" s="166">
        <f>SUM(BK144:BK145)</f>
        <v>0</v>
      </c>
    </row>
    <row r="144" spans="2:65" s="1" customFormat="1" ht="38.25" customHeight="1">
      <c r="B144" s="170"/>
      <c r="C144" s="171" t="s">
        <v>317</v>
      </c>
      <c r="D144" s="171" t="s">
        <v>184</v>
      </c>
      <c r="E144" s="172" t="s">
        <v>318</v>
      </c>
      <c r="F144" s="173" t="s">
        <v>319</v>
      </c>
      <c r="G144" s="174" t="s">
        <v>187</v>
      </c>
      <c r="H144" s="175">
        <v>40</v>
      </c>
      <c r="I144" s="176"/>
      <c r="J144" s="177">
        <f>ROUND(I144*H144,2)</f>
        <v>0</v>
      </c>
      <c r="K144" s="173" t="s">
        <v>188</v>
      </c>
      <c r="L144" s="37"/>
      <c r="M144" s="178" t="s">
        <v>5</v>
      </c>
      <c r="N144" s="179" t="s">
        <v>45</v>
      </c>
      <c r="O144" s="38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20" t="s">
        <v>189</v>
      </c>
      <c r="AT144" s="20" t="s">
        <v>184</v>
      </c>
      <c r="AU144" s="20" t="s">
        <v>83</v>
      </c>
      <c r="AY144" s="20" t="s">
        <v>180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20" t="s">
        <v>24</v>
      </c>
      <c r="BK144" s="182">
        <f>ROUND(I144*H144,2)</f>
        <v>0</v>
      </c>
      <c r="BL144" s="20" t="s">
        <v>189</v>
      </c>
      <c r="BM144" s="20" t="s">
        <v>320</v>
      </c>
    </row>
    <row r="145" spans="2:65" s="1" customFormat="1" ht="16.5" customHeight="1">
      <c r="B145" s="170"/>
      <c r="C145" s="183" t="s">
        <v>321</v>
      </c>
      <c r="D145" s="183" t="s">
        <v>192</v>
      </c>
      <c r="E145" s="184" t="s">
        <v>322</v>
      </c>
      <c r="F145" s="185" t="s">
        <v>323</v>
      </c>
      <c r="G145" s="186" t="s">
        <v>194</v>
      </c>
      <c r="H145" s="187">
        <v>40</v>
      </c>
      <c r="I145" s="188"/>
      <c r="J145" s="189">
        <f>ROUND(I145*H145,2)</f>
        <v>0</v>
      </c>
      <c r="K145" s="185" t="s">
        <v>5</v>
      </c>
      <c r="L145" s="190"/>
      <c r="M145" s="191" t="s">
        <v>5</v>
      </c>
      <c r="N145" s="192" t="s">
        <v>45</v>
      </c>
      <c r="O145" s="3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20" t="s">
        <v>195</v>
      </c>
      <c r="AT145" s="20" t="s">
        <v>192</v>
      </c>
      <c r="AU145" s="20" t="s">
        <v>83</v>
      </c>
      <c r="AY145" s="20" t="s">
        <v>180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20" t="s">
        <v>24</v>
      </c>
      <c r="BK145" s="182">
        <f>ROUND(I145*H145,2)</f>
        <v>0</v>
      </c>
      <c r="BL145" s="20" t="s">
        <v>189</v>
      </c>
      <c r="BM145" s="20" t="s">
        <v>324</v>
      </c>
    </row>
    <row r="146" spans="2:65" s="10" customFormat="1" ht="29.85" customHeight="1">
      <c r="B146" s="156"/>
      <c r="D146" s="167" t="s">
        <v>73</v>
      </c>
      <c r="E146" s="168" t="s">
        <v>325</v>
      </c>
      <c r="F146" s="168" t="s">
        <v>326</v>
      </c>
      <c r="I146" s="159"/>
      <c r="J146" s="169">
        <f>BK146</f>
        <v>0</v>
      </c>
      <c r="L146" s="156"/>
      <c r="M146" s="161"/>
      <c r="N146" s="162"/>
      <c r="O146" s="162"/>
      <c r="P146" s="163">
        <f>SUM(P147:P149)</f>
        <v>0</v>
      </c>
      <c r="Q146" s="162"/>
      <c r="R146" s="163">
        <f>SUM(R147:R149)</f>
        <v>0</v>
      </c>
      <c r="S146" s="162"/>
      <c r="T146" s="164">
        <f>SUM(T147:T149)</f>
        <v>0</v>
      </c>
      <c r="AR146" s="157" t="s">
        <v>83</v>
      </c>
      <c r="AT146" s="165" t="s">
        <v>73</v>
      </c>
      <c r="AU146" s="165" t="s">
        <v>24</v>
      </c>
      <c r="AY146" s="157" t="s">
        <v>180</v>
      </c>
      <c r="BK146" s="166">
        <f>SUM(BK147:BK149)</f>
        <v>0</v>
      </c>
    </row>
    <row r="147" spans="2:65" s="1" customFormat="1" ht="25.5" customHeight="1">
      <c r="B147" s="170"/>
      <c r="C147" s="171" t="s">
        <v>327</v>
      </c>
      <c r="D147" s="171" t="s">
        <v>184</v>
      </c>
      <c r="E147" s="172" t="s">
        <v>328</v>
      </c>
      <c r="F147" s="173" t="s">
        <v>329</v>
      </c>
      <c r="G147" s="174" t="s">
        <v>187</v>
      </c>
      <c r="H147" s="175">
        <v>5</v>
      </c>
      <c r="I147" s="176"/>
      <c r="J147" s="177">
        <f>ROUND(I147*H147,2)</f>
        <v>0</v>
      </c>
      <c r="K147" s="173" t="s">
        <v>188</v>
      </c>
      <c r="L147" s="37"/>
      <c r="M147" s="178" t="s">
        <v>5</v>
      </c>
      <c r="N147" s="179" t="s">
        <v>45</v>
      </c>
      <c r="O147" s="38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20" t="s">
        <v>189</v>
      </c>
      <c r="AT147" s="20" t="s">
        <v>184</v>
      </c>
      <c r="AU147" s="20" t="s">
        <v>83</v>
      </c>
      <c r="AY147" s="20" t="s">
        <v>180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20" t="s">
        <v>24</v>
      </c>
      <c r="BK147" s="182">
        <f>ROUND(I147*H147,2)</f>
        <v>0</v>
      </c>
      <c r="BL147" s="20" t="s">
        <v>189</v>
      </c>
      <c r="BM147" s="20" t="s">
        <v>330</v>
      </c>
    </row>
    <row r="148" spans="2:65" s="1" customFormat="1" ht="16.5" customHeight="1">
      <c r="B148" s="170"/>
      <c r="C148" s="183" t="s">
        <v>331</v>
      </c>
      <c r="D148" s="183" t="s">
        <v>192</v>
      </c>
      <c r="E148" s="184" t="s">
        <v>332</v>
      </c>
      <c r="F148" s="185" t="s">
        <v>333</v>
      </c>
      <c r="G148" s="186" t="s">
        <v>194</v>
      </c>
      <c r="H148" s="187">
        <v>5</v>
      </c>
      <c r="I148" s="188"/>
      <c r="J148" s="189">
        <f>ROUND(I148*H148,2)</f>
        <v>0</v>
      </c>
      <c r="K148" s="185" t="s">
        <v>5</v>
      </c>
      <c r="L148" s="190"/>
      <c r="M148" s="191" t="s">
        <v>5</v>
      </c>
      <c r="N148" s="192" t="s">
        <v>45</v>
      </c>
      <c r="O148" s="38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AR148" s="20" t="s">
        <v>195</v>
      </c>
      <c r="AT148" s="20" t="s">
        <v>192</v>
      </c>
      <c r="AU148" s="20" t="s">
        <v>83</v>
      </c>
      <c r="AY148" s="20" t="s">
        <v>180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20" t="s">
        <v>24</v>
      </c>
      <c r="BK148" s="182">
        <f>ROUND(I148*H148,2)</f>
        <v>0</v>
      </c>
      <c r="BL148" s="20" t="s">
        <v>189</v>
      </c>
      <c r="BM148" s="20" t="s">
        <v>334</v>
      </c>
    </row>
    <row r="149" spans="2:65" s="1" customFormat="1" ht="16.5" customHeight="1">
      <c r="B149" s="170"/>
      <c r="C149" s="183" t="s">
        <v>335</v>
      </c>
      <c r="D149" s="183" t="s">
        <v>192</v>
      </c>
      <c r="E149" s="184" t="s">
        <v>336</v>
      </c>
      <c r="F149" s="185" t="s">
        <v>337</v>
      </c>
      <c r="G149" s="186" t="s">
        <v>194</v>
      </c>
      <c r="H149" s="187">
        <v>5</v>
      </c>
      <c r="I149" s="188"/>
      <c r="J149" s="189">
        <f>ROUND(I149*H149,2)</f>
        <v>0</v>
      </c>
      <c r="K149" s="185" t="s">
        <v>5</v>
      </c>
      <c r="L149" s="190"/>
      <c r="M149" s="191" t="s">
        <v>5</v>
      </c>
      <c r="N149" s="192" t="s">
        <v>45</v>
      </c>
      <c r="O149" s="38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AR149" s="20" t="s">
        <v>195</v>
      </c>
      <c r="AT149" s="20" t="s">
        <v>192</v>
      </c>
      <c r="AU149" s="20" t="s">
        <v>83</v>
      </c>
      <c r="AY149" s="20" t="s">
        <v>180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20" t="s">
        <v>24</v>
      </c>
      <c r="BK149" s="182">
        <f>ROUND(I149*H149,2)</f>
        <v>0</v>
      </c>
      <c r="BL149" s="20" t="s">
        <v>189</v>
      </c>
      <c r="BM149" s="20" t="s">
        <v>338</v>
      </c>
    </row>
    <row r="150" spans="2:65" s="10" customFormat="1" ht="29.85" customHeight="1">
      <c r="B150" s="156"/>
      <c r="D150" s="167" t="s">
        <v>73</v>
      </c>
      <c r="E150" s="168" t="s">
        <v>671</v>
      </c>
      <c r="F150" s="168" t="s">
        <v>672</v>
      </c>
      <c r="I150" s="159"/>
      <c r="J150" s="169">
        <f>BK150</f>
        <v>0</v>
      </c>
      <c r="L150" s="156"/>
      <c r="M150" s="161"/>
      <c r="N150" s="162"/>
      <c r="O150" s="162"/>
      <c r="P150" s="163">
        <f>SUM(P151:P154)</f>
        <v>0</v>
      </c>
      <c r="Q150" s="162"/>
      <c r="R150" s="163">
        <f>SUM(R151:R154)</f>
        <v>0</v>
      </c>
      <c r="S150" s="162"/>
      <c r="T150" s="164">
        <f>SUM(T151:T154)</f>
        <v>0</v>
      </c>
      <c r="AR150" s="157" t="s">
        <v>83</v>
      </c>
      <c r="AT150" s="165" t="s">
        <v>73</v>
      </c>
      <c r="AU150" s="165" t="s">
        <v>24</v>
      </c>
      <c r="AY150" s="157" t="s">
        <v>180</v>
      </c>
      <c r="BK150" s="166">
        <f>SUM(BK151:BK154)</f>
        <v>0</v>
      </c>
    </row>
    <row r="151" spans="2:65" s="1" customFormat="1" ht="38.25" customHeight="1">
      <c r="B151" s="170"/>
      <c r="C151" s="171" t="s">
        <v>673</v>
      </c>
      <c r="D151" s="171" t="s">
        <v>184</v>
      </c>
      <c r="E151" s="172" t="s">
        <v>674</v>
      </c>
      <c r="F151" s="173" t="s">
        <v>675</v>
      </c>
      <c r="G151" s="174" t="s">
        <v>187</v>
      </c>
      <c r="H151" s="175">
        <v>8</v>
      </c>
      <c r="I151" s="176"/>
      <c r="J151" s="177">
        <f>ROUND(I151*H151,2)</f>
        <v>0</v>
      </c>
      <c r="K151" s="173" t="s">
        <v>188</v>
      </c>
      <c r="L151" s="37"/>
      <c r="M151" s="178" t="s">
        <v>5</v>
      </c>
      <c r="N151" s="179" t="s">
        <v>45</v>
      </c>
      <c r="O151" s="38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AR151" s="20" t="s">
        <v>189</v>
      </c>
      <c r="AT151" s="20" t="s">
        <v>184</v>
      </c>
      <c r="AU151" s="20" t="s">
        <v>83</v>
      </c>
      <c r="AY151" s="20" t="s">
        <v>180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20" t="s">
        <v>24</v>
      </c>
      <c r="BK151" s="182">
        <f>ROUND(I151*H151,2)</f>
        <v>0</v>
      </c>
      <c r="BL151" s="20" t="s">
        <v>189</v>
      </c>
      <c r="BM151" s="20" t="s">
        <v>676</v>
      </c>
    </row>
    <row r="152" spans="2:65" s="1" customFormat="1" ht="25.5" customHeight="1">
      <c r="B152" s="170"/>
      <c r="C152" s="183" t="s">
        <v>677</v>
      </c>
      <c r="D152" s="183" t="s">
        <v>192</v>
      </c>
      <c r="E152" s="184" t="s">
        <v>678</v>
      </c>
      <c r="F152" s="185" t="s">
        <v>679</v>
      </c>
      <c r="G152" s="186" t="s">
        <v>194</v>
      </c>
      <c r="H152" s="187">
        <v>8</v>
      </c>
      <c r="I152" s="188"/>
      <c r="J152" s="189">
        <f>ROUND(I152*H152,2)</f>
        <v>0</v>
      </c>
      <c r="K152" s="185" t="s">
        <v>5</v>
      </c>
      <c r="L152" s="190"/>
      <c r="M152" s="191" t="s">
        <v>5</v>
      </c>
      <c r="N152" s="192" t="s">
        <v>45</v>
      </c>
      <c r="O152" s="3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20" t="s">
        <v>195</v>
      </c>
      <c r="AT152" s="20" t="s">
        <v>192</v>
      </c>
      <c r="AU152" s="20" t="s">
        <v>83</v>
      </c>
      <c r="AY152" s="20" t="s">
        <v>180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20" t="s">
        <v>24</v>
      </c>
      <c r="BK152" s="182">
        <f>ROUND(I152*H152,2)</f>
        <v>0</v>
      </c>
      <c r="BL152" s="20" t="s">
        <v>189</v>
      </c>
      <c r="BM152" s="20" t="s">
        <v>680</v>
      </c>
    </row>
    <row r="153" spans="2:65" s="1" customFormat="1" ht="16.5" customHeight="1">
      <c r="B153" s="170"/>
      <c r="C153" s="183" t="s">
        <v>681</v>
      </c>
      <c r="D153" s="183" t="s">
        <v>192</v>
      </c>
      <c r="E153" s="184" t="s">
        <v>682</v>
      </c>
      <c r="F153" s="185" t="s">
        <v>683</v>
      </c>
      <c r="G153" s="186" t="s">
        <v>194</v>
      </c>
      <c r="H153" s="187">
        <v>8</v>
      </c>
      <c r="I153" s="188"/>
      <c r="J153" s="189">
        <f>ROUND(I153*H153,2)</f>
        <v>0</v>
      </c>
      <c r="K153" s="185" t="s">
        <v>5</v>
      </c>
      <c r="L153" s="190"/>
      <c r="M153" s="191" t="s">
        <v>5</v>
      </c>
      <c r="N153" s="192" t="s">
        <v>45</v>
      </c>
      <c r="O153" s="38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AR153" s="20" t="s">
        <v>195</v>
      </c>
      <c r="AT153" s="20" t="s">
        <v>192</v>
      </c>
      <c r="AU153" s="20" t="s">
        <v>83</v>
      </c>
      <c r="AY153" s="20" t="s">
        <v>180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20" t="s">
        <v>24</v>
      </c>
      <c r="BK153" s="182">
        <f>ROUND(I153*H153,2)</f>
        <v>0</v>
      </c>
      <c r="BL153" s="20" t="s">
        <v>189</v>
      </c>
      <c r="BM153" s="20" t="s">
        <v>684</v>
      </c>
    </row>
    <row r="154" spans="2:65" s="1" customFormat="1" ht="16.5" customHeight="1">
      <c r="B154" s="170"/>
      <c r="C154" s="183" t="s">
        <v>685</v>
      </c>
      <c r="D154" s="183" t="s">
        <v>192</v>
      </c>
      <c r="E154" s="184" t="s">
        <v>686</v>
      </c>
      <c r="F154" s="185" t="s">
        <v>687</v>
      </c>
      <c r="G154" s="186" t="s">
        <v>194</v>
      </c>
      <c r="H154" s="187">
        <v>8</v>
      </c>
      <c r="I154" s="188"/>
      <c r="J154" s="189">
        <f>ROUND(I154*H154,2)</f>
        <v>0</v>
      </c>
      <c r="K154" s="185" t="s">
        <v>5</v>
      </c>
      <c r="L154" s="190"/>
      <c r="M154" s="191" t="s">
        <v>5</v>
      </c>
      <c r="N154" s="192" t="s">
        <v>45</v>
      </c>
      <c r="O154" s="38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AR154" s="20" t="s">
        <v>195</v>
      </c>
      <c r="AT154" s="20" t="s">
        <v>192</v>
      </c>
      <c r="AU154" s="20" t="s">
        <v>83</v>
      </c>
      <c r="AY154" s="20" t="s">
        <v>180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20" t="s">
        <v>24</v>
      </c>
      <c r="BK154" s="182">
        <f>ROUND(I154*H154,2)</f>
        <v>0</v>
      </c>
      <c r="BL154" s="20" t="s">
        <v>189</v>
      </c>
      <c r="BM154" s="20" t="s">
        <v>688</v>
      </c>
    </row>
    <row r="155" spans="2:65" s="10" customFormat="1" ht="29.85" customHeight="1">
      <c r="B155" s="156"/>
      <c r="D155" s="167" t="s">
        <v>73</v>
      </c>
      <c r="E155" s="168" t="s">
        <v>970</v>
      </c>
      <c r="F155" s="168" t="s">
        <v>971</v>
      </c>
      <c r="I155" s="159"/>
      <c r="J155" s="169">
        <f>BK155</f>
        <v>0</v>
      </c>
      <c r="L155" s="156"/>
      <c r="M155" s="161"/>
      <c r="N155" s="162"/>
      <c r="O155" s="162"/>
      <c r="P155" s="163">
        <f>SUM(P156:P159)</f>
        <v>0</v>
      </c>
      <c r="Q155" s="162"/>
      <c r="R155" s="163">
        <f>SUM(R156:R159)</f>
        <v>0</v>
      </c>
      <c r="S155" s="162"/>
      <c r="T155" s="164">
        <f>SUM(T156:T159)</f>
        <v>0</v>
      </c>
      <c r="AR155" s="157" t="s">
        <v>83</v>
      </c>
      <c r="AT155" s="165" t="s">
        <v>73</v>
      </c>
      <c r="AU155" s="165" t="s">
        <v>24</v>
      </c>
      <c r="AY155" s="157" t="s">
        <v>180</v>
      </c>
      <c r="BK155" s="166">
        <f>SUM(BK156:BK159)</f>
        <v>0</v>
      </c>
    </row>
    <row r="156" spans="2:65" s="1" customFormat="1" ht="25.5" customHeight="1">
      <c r="B156" s="170"/>
      <c r="C156" s="171" t="s">
        <v>917</v>
      </c>
      <c r="D156" s="171" t="s">
        <v>184</v>
      </c>
      <c r="E156" s="172" t="s">
        <v>972</v>
      </c>
      <c r="F156" s="173" t="s">
        <v>973</v>
      </c>
      <c r="G156" s="174" t="s">
        <v>187</v>
      </c>
      <c r="H156" s="175">
        <v>1</v>
      </c>
      <c r="I156" s="176"/>
      <c r="J156" s="177">
        <f>ROUND(I156*H156,2)</f>
        <v>0</v>
      </c>
      <c r="K156" s="173" t="s">
        <v>188</v>
      </c>
      <c r="L156" s="37"/>
      <c r="M156" s="178" t="s">
        <v>5</v>
      </c>
      <c r="N156" s="179" t="s">
        <v>45</v>
      </c>
      <c r="O156" s="38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AR156" s="20" t="s">
        <v>189</v>
      </c>
      <c r="AT156" s="20" t="s">
        <v>184</v>
      </c>
      <c r="AU156" s="20" t="s">
        <v>83</v>
      </c>
      <c r="AY156" s="20" t="s">
        <v>180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20" t="s">
        <v>24</v>
      </c>
      <c r="BK156" s="182">
        <f>ROUND(I156*H156,2)</f>
        <v>0</v>
      </c>
      <c r="BL156" s="20" t="s">
        <v>189</v>
      </c>
      <c r="BM156" s="20" t="s">
        <v>974</v>
      </c>
    </row>
    <row r="157" spans="2:65" s="1" customFormat="1" ht="16.5" customHeight="1">
      <c r="B157" s="170"/>
      <c r="C157" s="183" t="s">
        <v>919</v>
      </c>
      <c r="D157" s="183" t="s">
        <v>192</v>
      </c>
      <c r="E157" s="184" t="s">
        <v>975</v>
      </c>
      <c r="F157" s="185" t="s">
        <v>976</v>
      </c>
      <c r="G157" s="186" t="s">
        <v>194</v>
      </c>
      <c r="H157" s="187">
        <v>1</v>
      </c>
      <c r="I157" s="188"/>
      <c r="J157" s="189">
        <f>ROUND(I157*H157,2)</f>
        <v>0</v>
      </c>
      <c r="K157" s="185" t="s">
        <v>5</v>
      </c>
      <c r="L157" s="190"/>
      <c r="M157" s="191" t="s">
        <v>5</v>
      </c>
      <c r="N157" s="192" t="s">
        <v>45</v>
      </c>
      <c r="O157" s="38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AR157" s="20" t="s">
        <v>195</v>
      </c>
      <c r="AT157" s="20" t="s">
        <v>192</v>
      </c>
      <c r="AU157" s="20" t="s">
        <v>83</v>
      </c>
      <c r="AY157" s="20" t="s">
        <v>180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20" t="s">
        <v>24</v>
      </c>
      <c r="BK157" s="182">
        <f>ROUND(I157*H157,2)</f>
        <v>0</v>
      </c>
      <c r="BL157" s="20" t="s">
        <v>189</v>
      </c>
      <c r="BM157" s="20" t="s">
        <v>977</v>
      </c>
    </row>
    <row r="158" spans="2:65" s="1" customFormat="1" ht="25.5" customHeight="1">
      <c r="B158" s="170"/>
      <c r="C158" s="183" t="s">
        <v>923</v>
      </c>
      <c r="D158" s="183" t="s">
        <v>192</v>
      </c>
      <c r="E158" s="184" t="s">
        <v>978</v>
      </c>
      <c r="F158" s="185" t="s">
        <v>979</v>
      </c>
      <c r="G158" s="186" t="s">
        <v>194</v>
      </c>
      <c r="H158" s="187">
        <v>1</v>
      </c>
      <c r="I158" s="188"/>
      <c r="J158" s="189">
        <f>ROUND(I158*H158,2)</f>
        <v>0</v>
      </c>
      <c r="K158" s="185" t="s">
        <v>5</v>
      </c>
      <c r="L158" s="190"/>
      <c r="M158" s="191" t="s">
        <v>5</v>
      </c>
      <c r="N158" s="192" t="s">
        <v>45</v>
      </c>
      <c r="O158" s="38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0" t="s">
        <v>195</v>
      </c>
      <c r="AT158" s="20" t="s">
        <v>192</v>
      </c>
      <c r="AU158" s="20" t="s">
        <v>83</v>
      </c>
      <c r="AY158" s="20" t="s">
        <v>180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0" t="s">
        <v>24</v>
      </c>
      <c r="BK158" s="182">
        <f>ROUND(I158*H158,2)</f>
        <v>0</v>
      </c>
      <c r="BL158" s="20" t="s">
        <v>189</v>
      </c>
      <c r="BM158" s="20" t="s">
        <v>980</v>
      </c>
    </row>
    <row r="159" spans="2:65" s="1" customFormat="1" ht="16.5" customHeight="1">
      <c r="B159" s="170"/>
      <c r="C159" s="183" t="s">
        <v>932</v>
      </c>
      <c r="D159" s="183" t="s">
        <v>192</v>
      </c>
      <c r="E159" s="184" t="s">
        <v>682</v>
      </c>
      <c r="F159" s="185" t="s">
        <v>683</v>
      </c>
      <c r="G159" s="186" t="s">
        <v>194</v>
      </c>
      <c r="H159" s="187">
        <v>1</v>
      </c>
      <c r="I159" s="188"/>
      <c r="J159" s="189">
        <f>ROUND(I159*H159,2)</f>
        <v>0</v>
      </c>
      <c r="K159" s="185" t="s">
        <v>5</v>
      </c>
      <c r="L159" s="190"/>
      <c r="M159" s="191" t="s">
        <v>5</v>
      </c>
      <c r="N159" s="192" t="s">
        <v>45</v>
      </c>
      <c r="O159" s="38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AR159" s="20" t="s">
        <v>195</v>
      </c>
      <c r="AT159" s="20" t="s">
        <v>192</v>
      </c>
      <c r="AU159" s="20" t="s">
        <v>83</v>
      </c>
      <c r="AY159" s="20" t="s">
        <v>180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20" t="s">
        <v>24</v>
      </c>
      <c r="BK159" s="182">
        <f>ROUND(I159*H159,2)</f>
        <v>0</v>
      </c>
      <c r="BL159" s="20" t="s">
        <v>189</v>
      </c>
      <c r="BM159" s="20" t="s">
        <v>981</v>
      </c>
    </row>
    <row r="160" spans="2:65" s="10" customFormat="1" ht="29.85" customHeight="1">
      <c r="B160" s="156"/>
      <c r="D160" s="167" t="s">
        <v>73</v>
      </c>
      <c r="E160" s="168" t="s">
        <v>689</v>
      </c>
      <c r="F160" s="168" t="s">
        <v>690</v>
      </c>
      <c r="I160" s="159"/>
      <c r="J160" s="169">
        <f>BK160</f>
        <v>0</v>
      </c>
      <c r="L160" s="156"/>
      <c r="M160" s="161"/>
      <c r="N160" s="162"/>
      <c r="O160" s="162"/>
      <c r="P160" s="163">
        <f>SUM(P161:P163)</f>
        <v>0</v>
      </c>
      <c r="Q160" s="162"/>
      <c r="R160" s="163">
        <f>SUM(R161:R163)</f>
        <v>0</v>
      </c>
      <c r="S160" s="162"/>
      <c r="T160" s="164">
        <f>SUM(T161:T163)</f>
        <v>0</v>
      </c>
      <c r="AR160" s="157" t="s">
        <v>83</v>
      </c>
      <c r="AT160" s="165" t="s">
        <v>73</v>
      </c>
      <c r="AU160" s="165" t="s">
        <v>24</v>
      </c>
      <c r="AY160" s="157" t="s">
        <v>180</v>
      </c>
      <c r="BK160" s="166">
        <f>SUM(BK161:BK163)</f>
        <v>0</v>
      </c>
    </row>
    <row r="161" spans="2:65" s="1" customFormat="1" ht="25.5" customHeight="1">
      <c r="B161" s="170"/>
      <c r="C161" s="171" t="s">
        <v>691</v>
      </c>
      <c r="D161" s="171" t="s">
        <v>184</v>
      </c>
      <c r="E161" s="172" t="s">
        <v>692</v>
      </c>
      <c r="F161" s="173" t="s">
        <v>693</v>
      </c>
      <c r="G161" s="174" t="s">
        <v>187</v>
      </c>
      <c r="H161" s="175">
        <v>4</v>
      </c>
      <c r="I161" s="176"/>
      <c r="J161" s="177">
        <f>ROUND(I161*H161,2)</f>
        <v>0</v>
      </c>
      <c r="K161" s="173" t="s">
        <v>188</v>
      </c>
      <c r="L161" s="37"/>
      <c r="M161" s="178" t="s">
        <v>5</v>
      </c>
      <c r="N161" s="179" t="s">
        <v>45</v>
      </c>
      <c r="O161" s="38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AR161" s="20" t="s">
        <v>189</v>
      </c>
      <c r="AT161" s="20" t="s">
        <v>184</v>
      </c>
      <c r="AU161" s="20" t="s">
        <v>83</v>
      </c>
      <c r="AY161" s="20" t="s">
        <v>180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20" t="s">
        <v>24</v>
      </c>
      <c r="BK161" s="182">
        <f>ROUND(I161*H161,2)</f>
        <v>0</v>
      </c>
      <c r="BL161" s="20" t="s">
        <v>189</v>
      </c>
      <c r="BM161" s="20" t="s">
        <v>694</v>
      </c>
    </row>
    <row r="162" spans="2:65" s="1" customFormat="1" ht="16.5" customHeight="1">
      <c r="B162" s="170"/>
      <c r="C162" s="183" t="s">
        <v>695</v>
      </c>
      <c r="D162" s="183" t="s">
        <v>192</v>
      </c>
      <c r="E162" s="184" t="s">
        <v>696</v>
      </c>
      <c r="F162" s="185" t="s">
        <v>697</v>
      </c>
      <c r="G162" s="186" t="s">
        <v>194</v>
      </c>
      <c r="H162" s="187">
        <v>4</v>
      </c>
      <c r="I162" s="188"/>
      <c r="J162" s="189">
        <f>ROUND(I162*H162,2)</f>
        <v>0</v>
      </c>
      <c r="K162" s="185" t="s">
        <v>5</v>
      </c>
      <c r="L162" s="190"/>
      <c r="M162" s="191" t="s">
        <v>5</v>
      </c>
      <c r="N162" s="192" t="s">
        <v>45</v>
      </c>
      <c r="O162" s="38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20" t="s">
        <v>195</v>
      </c>
      <c r="AT162" s="20" t="s">
        <v>192</v>
      </c>
      <c r="AU162" s="20" t="s">
        <v>83</v>
      </c>
      <c r="AY162" s="20" t="s">
        <v>180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20" t="s">
        <v>24</v>
      </c>
      <c r="BK162" s="182">
        <f>ROUND(I162*H162,2)</f>
        <v>0</v>
      </c>
      <c r="BL162" s="20" t="s">
        <v>189</v>
      </c>
      <c r="BM162" s="20" t="s">
        <v>698</v>
      </c>
    </row>
    <row r="163" spans="2:65" s="1" customFormat="1" ht="16.5" customHeight="1">
      <c r="B163" s="170"/>
      <c r="C163" s="183" t="s">
        <v>699</v>
      </c>
      <c r="D163" s="183" t="s">
        <v>192</v>
      </c>
      <c r="E163" s="184" t="s">
        <v>700</v>
      </c>
      <c r="F163" s="185" t="s">
        <v>701</v>
      </c>
      <c r="G163" s="186" t="s">
        <v>194</v>
      </c>
      <c r="H163" s="187">
        <v>4</v>
      </c>
      <c r="I163" s="188"/>
      <c r="J163" s="189">
        <f>ROUND(I163*H163,2)</f>
        <v>0</v>
      </c>
      <c r="K163" s="185" t="s">
        <v>5</v>
      </c>
      <c r="L163" s="190"/>
      <c r="M163" s="191" t="s">
        <v>5</v>
      </c>
      <c r="N163" s="192" t="s">
        <v>45</v>
      </c>
      <c r="O163" s="38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AR163" s="20" t="s">
        <v>195</v>
      </c>
      <c r="AT163" s="20" t="s">
        <v>192</v>
      </c>
      <c r="AU163" s="20" t="s">
        <v>83</v>
      </c>
      <c r="AY163" s="20" t="s">
        <v>180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20" t="s">
        <v>24</v>
      </c>
      <c r="BK163" s="182">
        <f>ROUND(I163*H163,2)</f>
        <v>0</v>
      </c>
      <c r="BL163" s="20" t="s">
        <v>189</v>
      </c>
      <c r="BM163" s="20" t="s">
        <v>702</v>
      </c>
    </row>
    <row r="164" spans="2:65" s="10" customFormat="1" ht="29.85" customHeight="1">
      <c r="B164" s="156"/>
      <c r="D164" s="167" t="s">
        <v>73</v>
      </c>
      <c r="E164" s="168" t="s">
        <v>703</v>
      </c>
      <c r="F164" s="168" t="s">
        <v>704</v>
      </c>
      <c r="I164" s="159"/>
      <c r="J164" s="169">
        <f>BK164</f>
        <v>0</v>
      </c>
      <c r="L164" s="156"/>
      <c r="M164" s="161"/>
      <c r="N164" s="162"/>
      <c r="O164" s="162"/>
      <c r="P164" s="163">
        <f>SUM(P165:P167)</f>
        <v>0</v>
      </c>
      <c r="Q164" s="162"/>
      <c r="R164" s="163">
        <f>SUM(R165:R167)</f>
        <v>0</v>
      </c>
      <c r="S164" s="162"/>
      <c r="T164" s="164">
        <f>SUM(T165:T167)</f>
        <v>0</v>
      </c>
      <c r="AR164" s="157" t="s">
        <v>83</v>
      </c>
      <c r="AT164" s="165" t="s">
        <v>73</v>
      </c>
      <c r="AU164" s="165" t="s">
        <v>24</v>
      </c>
      <c r="AY164" s="157" t="s">
        <v>180</v>
      </c>
      <c r="BK164" s="166">
        <f>SUM(BK165:BK167)</f>
        <v>0</v>
      </c>
    </row>
    <row r="165" spans="2:65" s="1" customFormat="1" ht="25.5" customHeight="1">
      <c r="B165" s="170"/>
      <c r="C165" s="171" t="s">
        <v>705</v>
      </c>
      <c r="D165" s="171" t="s">
        <v>184</v>
      </c>
      <c r="E165" s="172" t="s">
        <v>342</v>
      </c>
      <c r="F165" s="173" t="s">
        <v>343</v>
      </c>
      <c r="G165" s="174" t="s">
        <v>187</v>
      </c>
      <c r="H165" s="175">
        <v>10</v>
      </c>
      <c r="I165" s="176"/>
      <c r="J165" s="177">
        <f>ROUND(I165*H165,2)</f>
        <v>0</v>
      </c>
      <c r="K165" s="173" t="s">
        <v>188</v>
      </c>
      <c r="L165" s="37"/>
      <c r="M165" s="178" t="s">
        <v>5</v>
      </c>
      <c r="N165" s="179" t="s">
        <v>45</v>
      </c>
      <c r="O165" s="38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AR165" s="20" t="s">
        <v>189</v>
      </c>
      <c r="AT165" s="20" t="s">
        <v>184</v>
      </c>
      <c r="AU165" s="20" t="s">
        <v>83</v>
      </c>
      <c r="AY165" s="20" t="s">
        <v>180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20" t="s">
        <v>24</v>
      </c>
      <c r="BK165" s="182">
        <f>ROUND(I165*H165,2)</f>
        <v>0</v>
      </c>
      <c r="BL165" s="20" t="s">
        <v>189</v>
      </c>
      <c r="BM165" s="20" t="s">
        <v>706</v>
      </c>
    </row>
    <row r="166" spans="2:65" s="1" customFormat="1" ht="25.5" customHeight="1">
      <c r="B166" s="170"/>
      <c r="C166" s="183" t="s">
        <v>707</v>
      </c>
      <c r="D166" s="183" t="s">
        <v>192</v>
      </c>
      <c r="E166" s="184" t="s">
        <v>708</v>
      </c>
      <c r="F166" s="185" t="s">
        <v>709</v>
      </c>
      <c r="G166" s="186" t="s">
        <v>194</v>
      </c>
      <c r="H166" s="187">
        <v>10</v>
      </c>
      <c r="I166" s="188"/>
      <c r="J166" s="189">
        <f>ROUND(I166*H166,2)</f>
        <v>0</v>
      </c>
      <c r="K166" s="185" t="s">
        <v>5</v>
      </c>
      <c r="L166" s="190"/>
      <c r="M166" s="191" t="s">
        <v>5</v>
      </c>
      <c r="N166" s="192" t="s">
        <v>45</v>
      </c>
      <c r="O166" s="38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20" t="s">
        <v>195</v>
      </c>
      <c r="AT166" s="20" t="s">
        <v>192</v>
      </c>
      <c r="AU166" s="20" t="s">
        <v>83</v>
      </c>
      <c r="AY166" s="20" t="s">
        <v>180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20" t="s">
        <v>24</v>
      </c>
      <c r="BK166" s="182">
        <f>ROUND(I166*H166,2)</f>
        <v>0</v>
      </c>
      <c r="BL166" s="20" t="s">
        <v>189</v>
      </c>
      <c r="BM166" s="20" t="s">
        <v>710</v>
      </c>
    </row>
    <row r="167" spans="2:65" s="1" customFormat="1" ht="25.5" customHeight="1">
      <c r="B167" s="170"/>
      <c r="C167" s="183" t="s">
        <v>711</v>
      </c>
      <c r="D167" s="183" t="s">
        <v>192</v>
      </c>
      <c r="E167" s="184" t="s">
        <v>712</v>
      </c>
      <c r="F167" s="185" t="s">
        <v>713</v>
      </c>
      <c r="G167" s="186" t="s">
        <v>194</v>
      </c>
      <c r="H167" s="187">
        <v>10</v>
      </c>
      <c r="I167" s="188"/>
      <c r="J167" s="189">
        <f>ROUND(I167*H167,2)</f>
        <v>0</v>
      </c>
      <c r="K167" s="185" t="s">
        <v>5</v>
      </c>
      <c r="L167" s="190"/>
      <c r="M167" s="191" t="s">
        <v>5</v>
      </c>
      <c r="N167" s="192" t="s">
        <v>45</v>
      </c>
      <c r="O167" s="38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AR167" s="20" t="s">
        <v>195</v>
      </c>
      <c r="AT167" s="20" t="s">
        <v>192</v>
      </c>
      <c r="AU167" s="20" t="s">
        <v>83</v>
      </c>
      <c r="AY167" s="20" t="s">
        <v>180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20" t="s">
        <v>24</v>
      </c>
      <c r="BK167" s="182">
        <f>ROUND(I167*H167,2)</f>
        <v>0</v>
      </c>
      <c r="BL167" s="20" t="s">
        <v>189</v>
      </c>
      <c r="BM167" s="20" t="s">
        <v>714</v>
      </c>
    </row>
    <row r="168" spans="2:65" s="10" customFormat="1" ht="29.85" customHeight="1">
      <c r="B168" s="156"/>
      <c r="D168" s="167" t="s">
        <v>73</v>
      </c>
      <c r="E168" s="168" t="s">
        <v>363</v>
      </c>
      <c r="F168" s="168" t="s">
        <v>364</v>
      </c>
      <c r="I168" s="159"/>
      <c r="J168" s="169">
        <f>BK168</f>
        <v>0</v>
      </c>
      <c r="L168" s="156"/>
      <c r="M168" s="161"/>
      <c r="N168" s="162"/>
      <c r="O168" s="162"/>
      <c r="P168" s="163">
        <f>SUM(P169:P170)</f>
        <v>0</v>
      </c>
      <c r="Q168" s="162"/>
      <c r="R168" s="163">
        <f>SUM(R169:R170)</f>
        <v>0</v>
      </c>
      <c r="S168" s="162"/>
      <c r="T168" s="164">
        <f>SUM(T169:T170)</f>
        <v>0</v>
      </c>
      <c r="AR168" s="157" t="s">
        <v>83</v>
      </c>
      <c r="AT168" s="165" t="s">
        <v>73</v>
      </c>
      <c r="AU168" s="165" t="s">
        <v>24</v>
      </c>
      <c r="AY168" s="157" t="s">
        <v>180</v>
      </c>
      <c r="BK168" s="166">
        <f>SUM(BK169:BK170)</f>
        <v>0</v>
      </c>
    </row>
    <row r="169" spans="2:65" s="1" customFormat="1" ht="38.25" customHeight="1">
      <c r="B169" s="170"/>
      <c r="C169" s="171" t="s">
        <v>365</v>
      </c>
      <c r="D169" s="171" t="s">
        <v>184</v>
      </c>
      <c r="E169" s="172" t="s">
        <v>366</v>
      </c>
      <c r="F169" s="173" t="s">
        <v>367</v>
      </c>
      <c r="G169" s="174" t="s">
        <v>187</v>
      </c>
      <c r="H169" s="175">
        <v>51</v>
      </c>
      <c r="I169" s="176"/>
      <c r="J169" s="177">
        <f>ROUND(I169*H169,2)</f>
        <v>0</v>
      </c>
      <c r="K169" s="173" t="s">
        <v>188</v>
      </c>
      <c r="L169" s="37"/>
      <c r="M169" s="178" t="s">
        <v>5</v>
      </c>
      <c r="N169" s="179" t="s">
        <v>45</v>
      </c>
      <c r="O169" s="38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AR169" s="20" t="s">
        <v>189</v>
      </c>
      <c r="AT169" s="20" t="s">
        <v>184</v>
      </c>
      <c r="AU169" s="20" t="s">
        <v>83</v>
      </c>
      <c r="AY169" s="20" t="s">
        <v>180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20" t="s">
        <v>24</v>
      </c>
      <c r="BK169" s="182">
        <f>ROUND(I169*H169,2)</f>
        <v>0</v>
      </c>
      <c r="BL169" s="20" t="s">
        <v>189</v>
      </c>
      <c r="BM169" s="20" t="s">
        <v>368</v>
      </c>
    </row>
    <row r="170" spans="2:65" s="1" customFormat="1" ht="25.5" customHeight="1">
      <c r="B170" s="170"/>
      <c r="C170" s="183" t="s">
        <v>369</v>
      </c>
      <c r="D170" s="183" t="s">
        <v>192</v>
      </c>
      <c r="E170" s="184" t="s">
        <v>370</v>
      </c>
      <c r="F170" s="185" t="s">
        <v>371</v>
      </c>
      <c r="G170" s="186" t="s">
        <v>194</v>
      </c>
      <c r="H170" s="187">
        <v>51</v>
      </c>
      <c r="I170" s="188"/>
      <c r="J170" s="189">
        <f>ROUND(I170*H170,2)</f>
        <v>0</v>
      </c>
      <c r="K170" s="185" t="s">
        <v>5</v>
      </c>
      <c r="L170" s="190"/>
      <c r="M170" s="191" t="s">
        <v>5</v>
      </c>
      <c r="N170" s="192" t="s">
        <v>45</v>
      </c>
      <c r="O170" s="38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20" t="s">
        <v>195</v>
      </c>
      <c r="AT170" s="20" t="s">
        <v>192</v>
      </c>
      <c r="AU170" s="20" t="s">
        <v>83</v>
      </c>
      <c r="AY170" s="20" t="s">
        <v>180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20" t="s">
        <v>24</v>
      </c>
      <c r="BK170" s="182">
        <f>ROUND(I170*H170,2)</f>
        <v>0</v>
      </c>
      <c r="BL170" s="20" t="s">
        <v>189</v>
      </c>
      <c r="BM170" s="20" t="s">
        <v>372</v>
      </c>
    </row>
    <row r="171" spans="2:65" s="10" customFormat="1" ht="29.85" customHeight="1">
      <c r="B171" s="156"/>
      <c r="D171" s="167" t="s">
        <v>73</v>
      </c>
      <c r="E171" s="168" t="s">
        <v>725</v>
      </c>
      <c r="F171" s="168" t="s">
        <v>726</v>
      </c>
      <c r="I171" s="159"/>
      <c r="J171" s="169">
        <f>BK171</f>
        <v>0</v>
      </c>
      <c r="L171" s="156"/>
      <c r="M171" s="161"/>
      <c r="N171" s="162"/>
      <c r="O171" s="162"/>
      <c r="P171" s="163">
        <f>SUM(P172:P173)</f>
        <v>0</v>
      </c>
      <c r="Q171" s="162"/>
      <c r="R171" s="163">
        <f>SUM(R172:R173)</f>
        <v>0</v>
      </c>
      <c r="S171" s="162"/>
      <c r="T171" s="164">
        <f>SUM(T172:T173)</f>
        <v>0</v>
      </c>
      <c r="AR171" s="157" t="s">
        <v>83</v>
      </c>
      <c r="AT171" s="165" t="s">
        <v>73</v>
      </c>
      <c r="AU171" s="165" t="s">
        <v>24</v>
      </c>
      <c r="AY171" s="157" t="s">
        <v>180</v>
      </c>
      <c r="BK171" s="166">
        <f>SUM(BK172:BK173)</f>
        <v>0</v>
      </c>
    </row>
    <row r="172" spans="2:65" s="1" customFormat="1" ht="38.25" customHeight="1">
      <c r="B172" s="170"/>
      <c r="C172" s="171" t="s">
        <v>727</v>
      </c>
      <c r="D172" s="171" t="s">
        <v>184</v>
      </c>
      <c r="E172" s="172" t="s">
        <v>728</v>
      </c>
      <c r="F172" s="173" t="s">
        <v>729</v>
      </c>
      <c r="G172" s="174" t="s">
        <v>187</v>
      </c>
      <c r="H172" s="175">
        <v>10</v>
      </c>
      <c r="I172" s="176"/>
      <c r="J172" s="177">
        <f>ROUND(I172*H172,2)</f>
        <v>0</v>
      </c>
      <c r="K172" s="173" t="s">
        <v>188</v>
      </c>
      <c r="L172" s="37"/>
      <c r="M172" s="178" t="s">
        <v>5</v>
      </c>
      <c r="N172" s="179" t="s">
        <v>45</v>
      </c>
      <c r="O172" s="38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AR172" s="20" t="s">
        <v>189</v>
      </c>
      <c r="AT172" s="20" t="s">
        <v>184</v>
      </c>
      <c r="AU172" s="20" t="s">
        <v>83</v>
      </c>
      <c r="AY172" s="20" t="s">
        <v>180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20" t="s">
        <v>24</v>
      </c>
      <c r="BK172" s="182">
        <f>ROUND(I172*H172,2)</f>
        <v>0</v>
      </c>
      <c r="BL172" s="20" t="s">
        <v>189</v>
      </c>
      <c r="BM172" s="20" t="s">
        <v>730</v>
      </c>
    </row>
    <row r="173" spans="2:65" s="1" customFormat="1" ht="25.5" customHeight="1">
      <c r="B173" s="170"/>
      <c r="C173" s="183" t="s">
        <v>731</v>
      </c>
      <c r="D173" s="183" t="s">
        <v>192</v>
      </c>
      <c r="E173" s="184" t="s">
        <v>732</v>
      </c>
      <c r="F173" s="185" t="s">
        <v>733</v>
      </c>
      <c r="G173" s="186" t="s">
        <v>194</v>
      </c>
      <c r="H173" s="187">
        <v>10</v>
      </c>
      <c r="I173" s="188"/>
      <c r="J173" s="189">
        <f>ROUND(I173*H173,2)</f>
        <v>0</v>
      </c>
      <c r="K173" s="185" t="s">
        <v>5</v>
      </c>
      <c r="L173" s="190"/>
      <c r="M173" s="191" t="s">
        <v>5</v>
      </c>
      <c r="N173" s="192" t="s">
        <v>45</v>
      </c>
      <c r="O173" s="38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AR173" s="20" t="s">
        <v>195</v>
      </c>
      <c r="AT173" s="20" t="s">
        <v>192</v>
      </c>
      <c r="AU173" s="20" t="s">
        <v>83</v>
      </c>
      <c r="AY173" s="20" t="s">
        <v>180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20" t="s">
        <v>24</v>
      </c>
      <c r="BK173" s="182">
        <f>ROUND(I173*H173,2)</f>
        <v>0</v>
      </c>
      <c r="BL173" s="20" t="s">
        <v>189</v>
      </c>
      <c r="BM173" s="20" t="s">
        <v>734</v>
      </c>
    </row>
    <row r="174" spans="2:65" s="10" customFormat="1" ht="29.85" customHeight="1">
      <c r="B174" s="156"/>
      <c r="D174" s="167" t="s">
        <v>73</v>
      </c>
      <c r="E174" s="168" t="s">
        <v>373</v>
      </c>
      <c r="F174" s="168" t="s">
        <v>374</v>
      </c>
      <c r="I174" s="159"/>
      <c r="J174" s="169">
        <f>BK174</f>
        <v>0</v>
      </c>
      <c r="L174" s="156"/>
      <c r="M174" s="161"/>
      <c r="N174" s="162"/>
      <c r="O174" s="162"/>
      <c r="P174" s="163">
        <f>P175</f>
        <v>0</v>
      </c>
      <c r="Q174" s="162"/>
      <c r="R174" s="163">
        <f>R175</f>
        <v>0</v>
      </c>
      <c r="S174" s="162"/>
      <c r="T174" s="164">
        <f>T175</f>
        <v>0</v>
      </c>
      <c r="AR174" s="157" t="s">
        <v>83</v>
      </c>
      <c r="AT174" s="165" t="s">
        <v>73</v>
      </c>
      <c r="AU174" s="165" t="s">
        <v>24</v>
      </c>
      <c r="AY174" s="157" t="s">
        <v>180</v>
      </c>
      <c r="BK174" s="166">
        <f>BK175</f>
        <v>0</v>
      </c>
    </row>
    <row r="175" spans="2:65" s="1" customFormat="1" ht="16.5" customHeight="1">
      <c r="B175" s="170"/>
      <c r="C175" s="183" t="s">
        <v>375</v>
      </c>
      <c r="D175" s="183" t="s">
        <v>192</v>
      </c>
      <c r="E175" s="184" t="s">
        <v>376</v>
      </c>
      <c r="F175" s="185" t="s">
        <v>377</v>
      </c>
      <c r="G175" s="186" t="s">
        <v>194</v>
      </c>
      <c r="H175" s="187">
        <v>59</v>
      </c>
      <c r="I175" s="188"/>
      <c r="J175" s="189">
        <f>ROUND(I175*H175,2)</f>
        <v>0</v>
      </c>
      <c r="K175" s="185" t="s">
        <v>5</v>
      </c>
      <c r="L175" s="190"/>
      <c r="M175" s="191" t="s">
        <v>5</v>
      </c>
      <c r="N175" s="192" t="s">
        <v>45</v>
      </c>
      <c r="O175" s="38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AR175" s="20" t="s">
        <v>195</v>
      </c>
      <c r="AT175" s="20" t="s">
        <v>192</v>
      </c>
      <c r="AU175" s="20" t="s">
        <v>83</v>
      </c>
      <c r="AY175" s="20" t="s">
        <v>180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20" t="s">
        <v>24</v>
      </c>
      <c r="BK175" s="182">
        <f>ROUND(I175*H175,2)</f>
        <v>0</v>
      </c>
      <c r="BL175" s="20" t="s">
        <v>189</v>
      </c>
      <c r="BM175" s="20" t="s">
        <v>378</v>
      </c>
    </row>
    <row r="176" spans="2:65" s="10" customFormat="1" ht="29.85" customHeight="1">
      <c r="B176" s="156"/>
      <c r="D176" s="167" t="s">
        <v>73</v>
      </c>
      <c r="E176" s="168" t="s">
        <v>379</v>
      </c>
      <c r="F176" s="168" t="s">
        <v>380</v>
      </c>
      <c r="I176" s="159"/>
      <c r="J176" s="169">
        <f>BK176</f>
        <v>0</v>
      </c>
      <c r="L176" s="156"/>
      <c r="M176" s="161"/>
      <c r="N176" s="162"/>
      <c r="O176" s="162"/>
      <c r="P176" s="163">
        <f>SUM(P177:P178)</f>
        <v>0</v>
      </c>
      <c r="Q176" s="162"/>
      <c r="R176" s="163">
        <f>SUM(R177:R178)</f>
        <v>0</v>
      </c>
      <c r="S176" s="162"/>
      <c r="T176" s="164">
        <f>SUM(T177:T178)</f>
        <v>0</v>
      </c>
      <c r="AR176" s="157" t="s">
        <v>83</v>
      </c>
      <c r="AT176" s="165" t="s">
        <v>73</v>
      </c>
      <c r="AU176" s="165" t="s">
        <v>24</v>
      </c>
      <c r="AY176" s="157" t="s">
        <v>180</v>
      </c>
      <c r="BK176" s="166">
        <f>SUM(BK177:BK178)</f>
        <v>0</v>
      </c>
    </row>
    <row r="177" spans="2:65" s="1" customFormat="1" ht="25.5" customHeight="1">
      <c r="B177" s="170"/>
      <c r="C177" s="171" t="s">
        <v>381</v>
      </c>
      <c r="D177" s="171" t="s">
        <v>184</v>
      </c>
      <c r="E177" s="172" t="s">
        <v>382</v>
      </c>
      <c r="F177" s="173" t="s">
        <v>383</v>
      </c>
      <c r="G177" s="174" t="s">
        <v>202</v>
      </c>
      <c r="H177" s="175">
        <v>220</v>
      </c>
      <c r="I177" s="176"/>
      <c r="J177" s="177">
        <f>ROUND(I177*H177,2)</f>
        <v>0</v>
      </c>
      <c r="K177" s="173" t="s">
        <v>188</v>
      </c>
      <c r="L177" s="37"/>
      <c r="M177" s="178" t="s">
        <v>5</v>
      </c>
      <c r="N177" s="179" t="s">
        <v>45</v>
      </c>
      <c r="O177" s="38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AR177" s="20" t="s">
        <v>189</v>
      </c>
      <c r="AT177" s="20" t="s">
        <v>184</v>
      </c>
      <c r="AU177" s="20" t="s">
        <v>83</v>
      </c>
      <c r="AY177" s="20" t="s">
        <v>180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20" t="s">
        <v>24</v>
      </c>
      <c r="BK177" s="182">
        <f>ROUND(I177*H177,2)</f>
        <v>0</v>
      </c>
      <c r="BL177" s="20" t="s">
        <v>189</v>
      </c>
      <c r="BM177" s="20" t="s">
        <v>384</v>
      </c>
    </row>
    <row r="178" spans="2:65" s="1" customFormat="1" ht="16.5" customHeight="1">
      <c r="B178" s="170"/>
      <c r="C178" s="183" t="s">
        <v>385</v>
      </c>
      <c r="D178" s="183" t="s">
        <v>192</v>
      </c>
      <c r="E178" s="184" t="s">
        <v>386</v>
      </c>
      <c r="F178" s="185" t="s">
        <v>387</v>
      </c>
      <c r="G178" s="186" t="s">
        <v>192</v>
      </c>
      <c r="H178" s="187">
        <v>220</v>
      </c>
      <c r="I178" s="188"/>
      <c r="J178" s="189">
        <f>ROUND(I178*H178,2)</f>
        <v>0</v>
      </c>
      <c r="K178" s="185" t="s">
        <v>5</v>
      </c>
      <c r="L178" s="190"/>
      <c r="M178" s="191" t="s">
        <v>5</v>
      </c>
      <c r="N178" s="192" t="s">
        <v>45</v>
      </c>
      <c r="O178" s="38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AR178" s="20" t="s">
        <v>195</v>
      </c>
      <c r="AT178" s="20" t="s">
        <v>192</v>
      </c>
      <c r="AU178" s="20" t="s">
        <v>83</v>
      </c>
      <c r="AY178" s="20" t="s">
        <v>180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20" t="s">
        <v>24</v>
      </c>
      <c r="BK178" s="182">
        <f>ROUND(I178*H178,2)</f>
        <v>0</v>
      </c>
      <c r="BL178" s="20" t="s">
        <v>189</v>
      </c>
      <c r="BM178" s="20" t="s">
        <v>388</v>
      </c>
    </row>
    <row r="179" spans="2:65" s="10" customFormat="1" ht="29.85" customHeight="1">
      <c r="B179" s="156"/>
      <c r="D179" s="167" t="s">
        <v>73</v>
      </c>
      <c r="E179" s="168" t="s">
        <v>389</v>
      </c>
      <c r="F179" s="168" t="s">
        <v>390</v>
      </c>
      <c r="I179" s="159"/>
      <c r="J179" s="169">
        <f>BK179</f>
        <v>0</v>
      </c>
      <c r="L179" s="156"/>
      <c r="M179" s="161"/>
      <c r="N179" s="162"/>
      <c r="O179" s="162"/>
      <c r="P179" s="163">
        <f>SUM(P180:P181)</f>
        <v>0</v>
      </c>
      <c r="Q179" s="162"/>
      <c r="R179" s="163">
        <f>SUM(R180:R181)</f>
        <v>0</v>
      </c>
      <c r="S179" s="162"/>
      <c r="T179" s="164">
        <f>SUM(T180:T181)</f>
        <v>0</v>
      </c>
      <c r="AR179" s="157" t="s">
        <v>83</v>
      </c>
      <c r="AT179" s="165" t="s">
        <v>73</v>
      </c>
      <c r="AU179" s="165" t="s">
        <v>24</v>
      </c>
      <c r="AY179" s="157" t="s">
        <v>180</v>
      </c>
      <c r="BK179" s="166">
        <f>SUM(BK180:BK181)</f>
        <v>0</v>
      </c>
    </row>
    <row r="180" spans="2:65" s="1" customFormat="1" ht="25.5" customHeight="1">
      <c r="B180" s="170"/>
      <c r="C180" s="171" t="s">
        <v>391</v>
      </c>
      <c r="D180" s="171" t="s">
        <v>184</v>
      </c>
      <c r="E180" s="172" t="s">
        <v>382</v>
      </c>
      <c r="F180" s="173" t="s">
        <v>383</v>
      </c>
      <c r="G180" s="174" t="s">
        <v>202</v>
      </c>
      <c r="H180" s="175">
        <v>595</v>
      </c>
      <c r="I180" s="176"/>
      <c r="J180" s="177">
        <f>ROUND(I180*H180,2)</f>
        <v>0</v>
      </c>
      <c r="K180" s="173" t="s">
        <v>188</v>
      </c>
      <c r="L180" s="37"/>
      <c r="M180" s="178" t="s">
        <v>5</v>
      </c>
      <c r="N180" s="179" t="s">
        <v>45</v>
      </c>
      <c r="O180" s="38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AR180" s="20" t="s">
        <v>189</v>
      </c>
      <c r="AT180" s="20" t="s">
        <v>184</v>
      </c>
      <c r="AU180" s="20" t="s">
        <v>83</v>
      </c>
      <c r="AY180" s="20" t="s">
        <v>180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20" t="s">
        <v>24</v>
      </c>
      <c r="BK180" s="182">
        <f>ROUND(I180*H180,2)</f>
        <v>0</v>
      </c>
      <c r="BL180" s="20" t="s">
        <v>189</v>
      </c>
      <c r="BM180" s="20" t="s">
        <v>392</v>
      </c>
    </row>
    <row r="181" spans="2:65" s="1" customFormat="1" ht="16.5" customHeight="1">
      <c r="B181" s="170"/>
      <c r="C181" s="183" t="s">
        <v>393</v>
      </c>
      <c r="D181" s="183" t="s">
        <v>192</v>
      </c>
      <c r="E181" s="184" t="s">
        <v>394</v>
      </c>
      <c r="F181" s="185" t="s">
        <v>395</v>
      </c>
      <c r="G181" s="186" t="s">
        <v>192</v>
      </c>
      <c r="H181" s="187">
        <v>595</v>
      </c>
      <c r="I181" s="188"/>
      <c r="J181" s="189">
        <f>ROUND(I181*H181,2)</f>
        <v>0</v>
      </c>
      <c r="K181" s="185" t="s">
        <v>5</v>
      </c>
      <c r="L181" s="190"/>
      <c r="M181" s="191" t="s">
        <v>5</v>
      </c>
      <c r="N181" s="192" t="s">
        <v>45</v>
      </c>
      <c r="O181" s="38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AR181" s="20" t="s">
        <v>195</v>
      </c>
      <c r="AT181" s="20" t="s">
        <v>192</v>
      </c>
      <c r="AU181" s="20" t="s">
        <v>83</v>
      </c>
      <c r="AY181" s="20" t="s">
        <v>180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20" t="s">
        <v>24</v>
      </c>
      <c r="BK181" s="182">
        <f>ROUND(I181*H181,2)</f>
        <v>0</v>
      </c>
      <c r="BL181" s="20" t="s">
        <v>189</v>
      </c>
      <c r="BM181" s="20" t="s">
        <v>396</v>
      </c>
    </row>
    <row r="182" spans="2:65" s="10" customFormat="1" ht="29.85" customHeight="1">
      <c r="B182" s="156"/>
      <c r="D182" s="167" t="s">
        <v>73</v>
      </c>
      <c r="E182" s="168" t="s">
        <v>397</v>
      </c>
      <c r="F182" s="168" t="s">
        <v>398</v>
      </c>
      <c r="I182" s="159"/>
      <c r="J182" s="169">
        <f>BK182</f>
        <v>0</v>
      </c>
      <c r="L182" s="156"/>
      <c r="M182" s="161"/>
      <c r="N182" s="162"/>
      <c r="O182" s="162"/>
      <c r="P182" s="163">
        <f>SUM(P183:P184)</f>
        <v>0</v>
      </c>
      <c r="Q182" s="162"/>
      <c r="R182" s="163">
        <f>SUM(R183:R184)</f>
        <v>0</v>
      </c>
      <c r="S182" s="162"/>
      <c r="T182" s="164">
        <f>SUM(T183:T184)</f>
        <v>0</v>
      </c>
      <c r="AR182" s="157" t="s">
        <v>83</v>
      </c>
      <c r="AT182" s="165" t="s">
        <v>73</v>
      </c>
      <c r="AU182" s="165" t="s">
        <v>24</v>
      </c>
      <c r="AY182" s="157" t="s">
        <v>180</v>
      </c>
      <c r="BK182" s="166">
        <f>SUM(BK183:BK184)</f>
        <v>0</v>
      </c>
    </row>
    <row r="183" spans="2:65" s="1" customFormat="1" ht="25.5" customHeight="1">
      <c r="B183" s="170"/>
      <c r="C183" s="171" t="s">
        <v>399</v>
      </c>
      <c r="D183" s="171" t="s">
        <v>184</v>
      </c>
      <c r="E183" s="172" t="s">
        <v>400</v>
      </c>
      <c r="F183" s="173" t="s">
        <v>401</v>
      </c>
      <c r="G183" s="174" t="s">
        <v>202</v>
      </c>
      <c r="H183" s="175">
        <v>465</v>
      </c>
      <c r="I183" s="176"/>
      <c r="J183" s="177">
        <f>ROUND(I183*H183,2)</f>
        <v>0</v>
      </c>
      <c r="K183" s="173" t="s">
        <v>188</v>
      </c>
      <c r="L183" s="37"/>
      <c r="M183" s="178" t="s">
        <v>5</v>
      </c>
      <c r="N183" s="179" t="s">
        <v>45</v>
      </c>
      <c r="O183" s="38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AR183" s="20" t="s">
        <v>189</v>
      </c>
      <c r="AT183" s="20" t="s">
        <v>184</v>
      </c>
      <c r="AU183" s="20" t="s">
        <v>83</v>
      </c>
      <c r="AY183" s="20" t="s">
        <v>180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20" t="s">
        <v>24</v>
      </c>
      <c r="BK183" s="182">
        <f>ROUND(I183*H183,2)</f>
        <v>0</v>
      </c>
      <c r="BL183" s="20" t="s">
        <v>189</v>
      </c>
      <c r="BM183" s="20" t="s">
        <v>402</v>
      </c>
    </row>
    <row r="184" spans="2:65" s="1" customFormat="1" ht="16.5" customHeight="1">
      <c r="B184" s="170"/>
      <c r="C184" s="183" t="s">
        <v>403</v>
      </c>
      <c r="D184" s="183" t="s">
        <v>192</v>
      </c>
      <c r="E184" s="184" t="s">
        <v>404</v>
      </c>
      <c r="F184" s="185" t="s">
        <v>405</v>
      </c>
      <c r="G184" s="186" t="s">
        <v>192</v>
      </c>
      <c r="H184" s="187">
        <v>465</v>
      </c>
      <c r="I184" s="188"/>
      <c r="J184" s="189">
        <f>ROUND(I184*H184,2)</f>
        <v>0</v>
      </c>
      <c r="K184" s="185" t="s">
        <v>5</v>
      </c>
      <c r="L184" s="190"/>
      <c r="M184" s="191" t="s">
        <v>5</v>
      </c>
      <c r="N184" s="192" t="s">
        <v>45</v>
      </c>
      <c r="O184" s="38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AR184" s="20" t="s">
        <v>195</v>
      </c>
      <c r="AT184" s="20" t="s">
        <v>192</v>
      </c>
      <c r="AU184" s="20" t="s">
        <v>83</v>
      </c>
      <c r="AY184" s="20" t="s">
        <v>180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20" t="s">
        <v>24</v>
      </c>
      <c r="BK184" s="182">
        <f>ROUND(I184*H184,2)</f>
        <v>0</v>
      </c>
      <c r="BL184" s="20" t="s">
        <v>189</v>
      </c>
      <c r="BM184" s="20" t="s">
        <v>406</v>
      </c>
    </row>
    <row r="185" spans="2:65" s="10" customFormat="1" ht="29.85" customHeight="1">
      <c r="B185" s="156"/>
      <c r="D185" s="167" t="s">
        <v>73</v>
      </c>
      <c r="E185" s="168" t="s">
        <v>735</v>
      </c>
      <c r="F185" s="168" t="s">
        <v>736</v>
      </c>
      <c r="I185" s="159"/>
      <c r="J185" s="169">
        <f>BK185</f>
        <v>0</v>
      </c>
      <c r="L185" s="156"/>
      <c r="M185" s="161"/>
      <c r="N185" s="162"/>
      <c r="O185" s="162"/>
      <c r="P185" s="163">
        <f>SUM(P186:P187)</f>
        <v>0</v>
      </c>
      <c r="Q185" s="162"/>
      <c r="R185" s="163">
        <f>SUM(R186:R187)</f>
        <v>0</v>
      </c>
      <c r="S185" s="162"/>
      <c r="T185" s="164">
        <f>SUM(T186:T187)</f>
        <v>0</v>
      </c>
      <c r="AR185" s="157" t="s">
        <v>83</v>
      </c>
      <c r="AT185" s="165" t="s">
        <v>73</v>
      </c>
      <c r="AU185" s="165" t="s">
        <v>24</v>
      </c>
      <c r="AY185" s="157" t="s">
        <v>180</v>
      </c>
      <c r="BK185" s="166">
        <f>SUM(BK186:BK187)</f>
        <v>0</v>
      </c>
    </row>
    <row r="186" spans="2:65" s="1" customFormat="1" ht="25.5" customHeight="1">
      <c r="B186" s="170"/>
      <c r="C186" s="171" t="s">
        <v>737</v>
      </c>
      <c r="D186" s="171" t="s">
        <v>184</v>
      </c>
      <c r="E186" s="172" t="s">
        <v>738</v>
      </c>
      <c r="F186" s="173" t="s">
        <v>739</v>
      </c>
      <c r="G186" s="174" t="s">
        <v>202</v>
      </c>
      <c r="H186" s="175">
        <v>30</v>
      </c>
      <c r="I186" s="176"/>
      <c r="J186" s="177">
        <f>ROUND(I186*H186,2)</f>
        <v>0</v>
      </c>
      <c r="K186" s="173" t="s">
        <v>188</v>
      </c>
      <c r="L186" s="37"/>
      <c r="M186" s="178" t="s">
        <v>5</v>
      </c>
      <c r="N186" s="179" t="s">
        <v>45</v>
      </c>
      <c r="O186" s="38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AR186" s="20" t="s">
        <v>189</v>
      </c>
      <c r="AT186" s="20" t="s">
        <v>184</v>
      </c>
      <c r="AU186" s="20" t="s">
        <v>83</v>
      </c>
      <c r="AY186" s="20" t="s">
        <v>180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20" t="s">
        <v>24</v>
      </c>
      <c r="BK186" s="182">
        <f>ROUND(I186*H186,2)</f>
        <v>0</v>
      </c>
      <c r="BL186" s="20" t="s">
        <v>189</v>
      </c>
      <c r="BM186" s="20" t="s">
        <v>740</v>
      </c>
    </row>
    <row r="187" spans="2:65" s="1" customFormat="1" ht="16.5" customHeight="1">
      <c r="B187" s="170"/>
      <c r="C187" s="183" t="s">
        <v>741</v>
      </c>
      <c r="D187" s="183" t="s">
        <v>192</v>
      </c>
      <c r="E187" s="184" t="s">
        <v>742</v>
      </c>
      <c r="F187" s="185" t="s">
        <v>743</v>
      </c>
      <c r="G187" s="186" t="s">
        <v>192</v>
      </c>
      <c r="H187" s="187">
        <v>30</v>
      </c>
      <c r="I187" s="188"/>
      <c r="J187" s="189">
        <f>ROUND(I187*H187,2)</f>
        <v>0</v>
      </c>
      <c r="K187" s="185" t="s">
        <v>5</v>
      </c>
      <c r="L187" s="190"/>
      <c r="M187" s="191" t="s">
        <v>5</v>
      </c>
      <c r="N187" s="192" t="s">
        <v>45</v>
      </c>
      <c r="O187" s="38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AR187" s="20" t="s">
        <v>195</v>
      </c>
      <c r="AT187" s="20" t="s">
        <v>192</v>
      </c>
      <c r="AU187" s="20" t="s">
        <v>83</v>
      </c>
      <c r="AY187" s="20" t="s">
        <v>180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20" t="s">
        <v>24</v>
      </c>
      <c r="BK187" s="182">
        <f>ROUND(I187*H187,2)</f>
        <v>0</v>
      </c>
      <c r="BL187" s="20" t="s">
        <v>189</v>
      </c>
      <c r="BM187" s="20" t="s">
        <v>744</v>
      </c>
    </row>
    <row r="188" spans="2:65" s="10" customFormat="1" ht="29.85" customHeight="1">
      <c r="B188" s="156"/>
      <c r="D188" s="167" t="s">
        <v>73</v>
      </c>
      <c r="E188" s="168" t="s">
        <v>982</v>
      </c>
      <c r="F188" s="168" t="s">
        <v>983</v>
      </c>
      <c r="I188" s="159"/>
      <c r="J188" s="169">
        <f>BK188</f>
        <v>0</v>
      </c>
      <c r="L188" s="156"/>
      <c r="M188" s="161"/>
      <c r="N188" s="162"/>
      <c r="O188" s="162"/>
      <c r="P188" s="163">
        <f>SUM(P189:P190)</f>
        <v>0</v>
      </c>
      <c r="Q188" s="162"/>
      <c r="R188" s="163">
        <f>SUM(R189:R190)</f>
        <v>0</v>
      </c>
      <c r="S188" s="162"/>
      <c r="T188" s="164">
        <f>SUM(T189:T190)</f>
        <v>0</v>
      </c>
      <c r="AR188" s="157" t="s">
        <v>83</v>
      </c>
      <c r="AT188" s="165" t="s">
        <v>73</v>
      </c>
      <c r="AU188" s="165" t="s">
        <v>24</v>
      </c>
      <c r="AY188" s="157" t="s">
        <v>180</v>
      </c>
      <c r="BK188" s="166">
        <f>SUM(BK189:BK190)</f>
        <v>0</v>
      </c>
    </row>
    <row r="189" spans="2:65" s="1" customFormat="1" ht="25.5" customHeight="1">
      <c r="B189" s="170"/>
      <c r="C189" s="171" t="s">
        <v>984</v>
      </c>
      <c r="D189" s="171" t="s">
        <v>184</v>
      </c>
      <c r="E189" s="172" t="s">
        <v>985</v>
      </c>
      <c r="F189" s="173" t="s">
        <v>986</v>
      </c>
      <c r="G189" s="174" t="s">
        <v>202</v>
      </c>
      <c r="H189" s="175">
        <v>50</v>
      </c>
      <c r="I189" s="176"/>
      <c r="J189" s="177">
        <f>ROUND(I189*H189,2)</f>
        <v>0</v>
      </c>
      <c r="K189" s="173" t="s">
        <v>188</v>
      </c>
      <c r="L189" s="37"/>
      <c r="M189" s="178" t="s">
        <v>5</v>
      </c>
      <c r="N189" s="179" t="s">
        <v>45</v>
      </c>
      <c r="O189" s="38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AR189" s="20" t="s">
        <v>189</v>
      </c>
      <c r="AT189" s="20" t="s">
        <v>184</v>
      </c>
      <c r="AU189" s="20" t="s">
        <v>83</v>
      </c>
      <c r="AY189" s="20" t="s">
        <v>180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20" t="s">
        <v>24</v>
      </c>
      <c r="BK189" s="182">
        <f>ROUND(I189*H189,2)</f>
        <v>0</v>
      </c>
      <c r="BL189" s="20" t="s">
        <v>189</v>
      </c>
      <c r="BM189" s="20" t="s">
        <v>987</v>
      </c>
    </row>
    <row r="190" spans="2:65" s="1" customFormat="1" ht="16.5" customHeight="1">
      <c r="B190" s="170"/>
      <c r="C190" s="183" t="s">
        <v>988</v>
      </c>
      <c r="D190" s="183" t="s">
        <v>192</v>
      </c>
      <c r="E190" s="184" t="s">
        <v>989</v>
      </c>
      <c r="F190" s="185" t="s">
        <v>990</v>
      </c>
      <c r="G190" s="186" t="s">
        <v>192</v>
      </c>
      <c r="H190" s="187">
        <v>50</v>
      </c>
      <c r="I190" s="188"/>
      <c r="J190" s="189">
        <f>ROUND(I190*H190,2)</f>
        <v>0</v>
      </c>
      <c r="K190" s="185" t="s">
        <v>5</v>
      </c>
      <c r="L190" s="190"/>
      <c r="M190" s="191" t="s">
        <v>5</v>
      </c>
      <c r="N190" s="192" t="s">
        <v>45</v>
      </c>
      <c r="O190" s="38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AR190" s="20" t="s">
        <v>195</v>
      </c>
      <c r="AT190" s="20" t="s">
        <v>192</v>
      </c>
      <c r="AU190" s="20" t="s">
        <v>83</v>
      </c>
      <c r="AY190" s="20" t="s">
        <v>180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20" t="s">
        <v>24</v>
      </c>
      <c r="BK190" s="182">
        <f>ROUND(I190*H190,2)</f>
        <v>0</v>
      </c>
      <c r="BL190" s="20" t="s">
        <v>189</v>
      </c>
      <c r="BM190" s="20" t="s">
        <v>991</v>
      </c>
    </row>
    <row r="191" spans="2:65" s="10" customFormat="1" ht="29.85" customHeight="1">
      <c r="B191" s="156"/>
      <c r="D191" s="167" t="s">
        <v>73</v>
      </c>
      <c r="E191" s="168" t="s">
        <v>407</v>
      </c>
      <c r="F191" s="168" t="s">
        <v>408</v>
      </c>
      <c r="I191" s="159"/>
      <c r="J191" s="169">
        <f>BK191</f>
        <v>0</v>
      </c>
      <c r="L191" s="156"/>
      <c r="M191" s="161"/>
      <c r="N191" s="162"/>
      <c r="O191" s="162"/>
      <c r="P191" s="163">
        <f>SUM(P192:P193)</f>
        <v>0</v>
      </c>
      <c r="Q191" s="162"/>
      <c r="R191" s="163">
        <f>SUM(R192:R193)</f>
        <v>0</v>
      </c>
      <c r="S191" s="162"/>
      <c r="T191" s="164">
        <f>SUM(T192:T193)</f>
        <v>0</v>
      </c>
      <c r="AR191" s="157" t="s">
        <v>83</v>
      </c>
      <c r="AT191" s="165" t="s">
        <v>73</v>
      </c>
      <c r="AU191" s="165" t="s">
        <v>24</v>
      </c>
      <c r="AY191" s="157" t="s">
        <v>180</v>
      </c>
      <c r="BK191" s="166">
        <f>SUM(BK192:BK193)</f>
        <v>0</v>
      </c>
    </row>
    <row r="192" spans="2:65" s="1" customFormat="1" ht="25.5" customHeight="1">
      <c r="B192" s="170"/>
      <c r="C192" s="171" t="s">
        <v>992</v>
      </c>
      <c r="D192" s="171" t="s">
        <v>184</v>
      </c>
      <c r="E192" s="172" t="s">
        <v>410</v>
      </c>
      <c r="F192" s="173" t="s">
        <v>411</v>
      </c>
      <c r="G192" s="174" t="s">
        <v>202</v>
      </c>
      <c r="H192" s="175">
        <v>20</v>
      </c>
      <c r="I192" s="176"/>
      <c r="J192" s="177">
        <f>ROUND(I192*H192,2)</f>
        <v>0</v>
      </c>
      <c r="K192" s="173" t="s">
        <v>188</v>
      </c>
      <c r="L192" s="37"/>
      <c r="M192" s="178" t="s">
        <v>5</v>
      </c>
      <c r="N192" s="179" t="s">
        <v>45</v>
      </c>
      <c r="O192" s="38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AR192" s="20" t="s">
        <v>189</v>
      </c>
      <c r="AT192" s="20" t="s">
        <v>184</v>
      </c>
      <c r="AU192" s="20" t="s">
        <v>83</v>
      </c>
      <c r="AY192" s="20" t="s">
        <v>180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20" t="s">
        <v>24</v>
      </c>
      <c r="BK192" s="182">
        <f>ROUND(I192*H192,2)</f>
        <v>0</v>
      </c>
      <c r="BL192" s="20" t="s">
        <v>189</v>
      </c>
      <c r="BM192" s="20" t="s">
        <v>993</v>
      </c>
    </row>
    <row r="193" spans="2:65" s="1" customFormat="1" ht="16.5" customHeight="1">
      <c r="B193" s="170"/>
      <c r="C193" s="183" t="s">
        <v>994</v>
      </c>
      <c r="D193" s="183" t="s">
        <v>192</v>
      </c>
      <c r="E193" s="184" t="s">
        <v>414</v>
      </c>
      <c r="F193" s="185" t="s">
        <v>995</v>
      </c>
      <c r="G193" s="186" t="s">
        <v>192</v>
      </c>
      <c r="H193" s="187">
        <v>20</v>
      </c>
      <c r="I193" s="188"/>
      <c r="J193" s="189">
        <f>ROUND(I193*H193,2)</f>
        <v>0</v>
      </c>
      <c r="K193" s="185" t="s">
        <v>5</v>
      </c>
      <c r="L193" s="190"/>
      <c r="M193" s="191" t="s">
        <v>5</v>
      </c>
      <c r="N193" s="192" t="s">
        <v>45</v>
      </c>
      <c r="O193" s="38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AR193" s="20" t="s">
        <v>195</v>
      </c>
      <c r="AT193" s="20" t="s">
        <v>192</v>
      </c>
      <c r="AU193" s="20" t="s">
        <v>83</v>
      </c>
      <c r="AY193" s="20" t="s">
        <v>180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20" t="s">
        <v>24</v>
      </c>
      <c r="BK193" s="182">
        <f>ROUND(I193*H193,2)</f>
        <v>0</v>
      </c>
      <c r="BL193" s="20" t="s">
        <v>189</v>
      </c>
      <c r="BM193" s="20" t="s">
        <v>996</v>
      </c>
    </row>
    <row r="194" spans="2:65" s="10" customFormat="1" ht="29.85" customHeight="1">
      <c r="B194" s="156"/>
      <c r="D194" s="167" t="s">
        <v>73</v>
      </c>
      <c r="E194" s="168" t="s">
        <v>427</v>
      </c>
      <c r="F194" s="168" t="s">
        <v>428</v>
      </c>
      <c r="I194" s="159"/>
      <c r="J194" s="169">
        <f>BK194</f>
        <v>0</v>
      </c>
      <c r="L194" s="156"/>
      <c r="M194" s="161"/>
      <c r="N194" s="162"/>
      <c r="O194" s="162"/>
      <c r="P194" s="163">
        <f>P195</f>
        <v>0</v>
      </c>
      <c r="Q194" s="162"/>
      <c r="R194" s="163">
        <f>R195</f>
        <v>0</v>
      </c>
      <c r="S194" s="162"/>
      <c r="T194" s="164">
        <f>T195</f>
        <v>0</v>
      </c>
      <c r="AR194" s="157" t="s">
        <v>83</v>
      </c>
      <c r="AT194" s="165" t="s">
        <v>73</v>
      </c>
      <c r="AU194" s="165" t="s">
        <v>24</v>
      </c>
      <c r="AY194" s="157" t="s">
        <v>180</v>
      </c>
      <c r="BK194" s="166">
        <f>BK195</f>
        <v>0</v>
      </c>
    </row>
    <row r="195" spans="2:65" s="1" customFormat="1" ht="25.5" customHeight="1">
      <c r="B195" s="170"/>
      <c r="C195" s="171" t="s">
        <v>429</v>
      </c>
      <c r="D195" s="171" t="s">
        <v>184</v>
      </c>
      <c r="E195" s="172" t="s">
        <v>430</v>
      </c>
      <c r="F195" s="173" t="s">
        <v>431</v>
      </c>
      <c r="G195" s="174" t="s">
        <v>187</v>
      </c>
      <c r="H195" s="175">
        <v>204</v>
      </c>
      <c r="I195" s="176"/>
      <c r="J195" s="177">
        <f>ROUND(I195*H195,2)</f>
        <v>0</v>
      </c>
      <c r="K195" s="173" t="s">
        <v>188</v>
      </c>
      <c r="L195" s="37"/>
      <c r="M195" s="178" t="s">
        <v>5</v>
      </c>
      <c r="N195" s="179" t="s">
        <v>45</v>
      </c>
      <c r="O195" s="38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AR195" s="20" t="s">
        <v>189</v>
      </c>
      <c r="AT195" s="20" t="s">
        <v>184</v>
      </c>
      <c r="AU195" s="20" t="s">
        <v>83</v>
      </c>
      <c r="AY195" s="20" t="s">
        <v>180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20" t="s">
        <v>24</v>
      </c>
      <c r="BK195" s="182">
        <f>ROUND(I195*H195,2)</f>
        <v>0</v>
      </c>
      <c r="BL195" s="20" t="s">
        <v>189</v>
      </c>
      <c r="BM195" s="20" t="s">
        <v>432</v>
      </c>
    </row>
    <row r="196" spans="2:65" s="10" customFormat="1" ht="29.85" customHeight="1">
      <c r="B196" s="156"/>
      <c r="D196" s="167" t="s">
        <v>73</v>
      </c>
      <c r="E196" s="168" t="s">
        <v>997</v>
      </c>
      <c r="F196" s="168" t="s">
        <v>998</v>
      </c>
      <c r="I196" s="159"/>
      <c r="J196" s="169">
        <f>BK196</f>
        <v>0</v>
      </c>
      <c r="L196" s="156"/>
      <c r="M196" s="161"/>
      <c r="N196" s="162"/>
      <c r="O196" s="162"/>
      <c r="P196" s="163">
        <f>P197</f>
        <v>0</v>
      </c>
      <c r="Q196" s="162"/>
      <c r="R196" s="163">
        <f>R197</f>
        <v>0</v>
      </c>
      <c r="S196" s="162"/>
      <c r="T196" s="164">
        <f>T197</f>
        <v>0</v>
      </c>
      <c r="AR196" s="157" t="s">
        <v>83</v>
      </c>
      <c r="AT196" s="165" t="s">
        <v>73</v>
      </c>
      <c r="AU196" s="165" t="s">
        <v>24</v>
      </c>
      <c r="AY196" s="157" t="s">
        <v>180</v>
      </c>
      <c r="BK196" s="166">
        <f>BK197</f>
        <v>0</v>
      </c>
    </row>
    <row r="197" spans="2:65" s="1" customFormat="1" ht="25.5" customHeight="1">
      <c r="B197" s="170"/>
      <c r="C197" s="171" t="s">
        <v>999</v>
      </c>
      <c r="D197" s="171" t="s">
        <v>184</v>
      </c>
      <c r="E197" s="172" t="s">
        <v>1000</v>
      </c>
      <c r="F197" s="173" t="s">
        <v>1001</v>
      </c>
      <c r="G197" s="174" t="s">
        <v>187</v>
      </c>
      <c r="H197" s="175">
        <v>20</v>
      </c>
      <c r="I197" s="176"/>
      <c r="J197" s="177">
        <f>ROUND(I197*H197,2)</f>
        <v>0</v>
      </c>
      <c r="K197" s="173" t="s">
        <v>188</v>
      </c>
      <c r="L197" s="37"/>
      <c r="M197" s="178" t="s">
        <v>5</v>
      </c>
      <c r="N197" s="179" t="s">
        <v>45</v>
      </c>
      <c r="O197" s="38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AR197" s="20" t="s">
        <v>189</v>
      </c>
      <c r="AT197" s="20" t="s">
        <v>184</v>
      </c>
      <c r="AU197" s="20" t="s">
        <v>83</v>
      </c>
      <c r="AY197" s="20" t="s">
        <v>180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20" t="s">
        <v>24</v>
      </c>
      <c r="BK197" s="182">
        <f>ROUND(I197*H197,2)</f>
        <v>0</v>
      </c>
      <c r="BL197" s="20" t="s">
        <v>189</v>
      </c>
      <c r="BM197" s="20" t="s">
        <v>1002</v>
      </c>
    </row>
    <row r="198" spans="2:65" s="10" customFormat="1" ht="29.85" customHeight="1">
      <c r="B198" s="156"/>
      <c r="D198" s="167" t="s">
        <v>73</v>
      </c>
      <c r="E198" s="168" t="s">
        <v>921</v>
      </c>
      <c r="F198" s="168" t="s">
        <v>922</v>
      </c>
      <c r="I198" s="159"/>
      <c r="J198" s="169">
        <f>BK198</f>
        <v>0</v>
      </c>
      <c r="L198" s="156"/>
      <c r="M198" s="161"/>
      <c r="N198" s="162"/>
      <c r="O198" s="162"/>
      <c r="P198" s="163">
        <f>P199</f>
        <v>0</v>
      </c>
      <c r="Q198" s="162"/>
      <c r="R198" s="163">
        <f>R199</f>
        <v>0</v>
      </c>
      <c r="S198" s="162"/>
      <c r="T198" s="164">
        <f>T199</f>
        <v>0</v>
      </c>
      <c r="AR198" s="157" t="s">
        <v>83</v>
      </c>
      <c r="AT198" s="165" t="s">
        <v>73</v>
      </c>
      <c r="AU198" s="165" t="s">
        <v>24</v>
      </c>
      <c r="AY198" s="157" t="s">
        <v>180</v>
      </c>
      <c r="BK198" s="166">
        <f>BK199</f>
        <v>0</v>
      </c>
    </row>
    <row r="199" spans="2:65" s="1" customFormat="1" ht="25.5" customHeight="1">
      <c r="B199" s="170"/>
      <c r="C199" s="171" t="s">
        <v>1003</v>
      </c>
      <c r="D199" s="171" t="s">
        <v>184</v>
      </c>
      <c r="E199" s="172" t="s">
        <v>924</v>
      </c>
      <c r="F199" s="173" t="s">
        <v>925</v>
      </c>
      <c r="G199" s="174" t="s">
        <v>187</v>
      </c>
      <c r="H199" s="175">
        <v>20</v>
      </c>
      <c r="I199" s="176"/>
      <c r="J199" s="177">
        <f>ROUND(I199*H199,2)</f>
        <v>0</v>
      </c>
      <c r="K199" s="173" t="s">
        <v>188</v>
      </c>
      <c r="L199" s="37"/>
      <c r="M199" s="178" t="s">
        <v>5</v>
      </c>
      <c r="N199" s="179" t="s">
        <v>45</v>
      </c>
      <c r="O199" s="38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AR199" s="20" t="s">
        <v>189</v>
      </c>
      <c r="AT199" s="20" t="s">
        <v>184</v>
      </c>
      <c r="AU199" s="20" t="s">
        <v>83</v>
      </c>
      <c r="AY199" s="20" t="s">
        <v>180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20" t="s">
        <v>24</v>
      </c>
      <c r="BK199" s="182">
        <f>ROUND(I199*H199,2)</f>
        <v>0</v>
      </c>
      <c r="BL199" s="20" t="s">
        <v>189</v>
      </c>
      <c r="BM199" s="20" t="s">
        <v>1004</v>
      </c>
    </row>
    <row r="200" spans="2:65" s="10" customFormat="1" ht="29.85" customHeight="1">
      <c r="B200" s="156"/>
      <c r="D200" s="167" t="s">
        <v>73</v>
      </c>
      <c r="E200" s="168" t="s">
        <v>761</v>
      </c>
      <c r="F200" s="168" t="s">
        <v>762</v>
      </c>
      <c r="I200" s="159"/>
      <c r="J200" s="169">
        <f>BK200</f>
        <v>0</v>
      </c>
      <c r="L200" s="156"/>
      <c r="M200" s="161"/>
      <c r="N200" s="162"/>
      <c r="O200" s="162"/>
      <c r="P200" s="163">
        <f>SUM(P201:P203)</f>
        <v>0</v>
      </c>
      <c r="Q200" s="162"/>
      <c r="R200" s="163">
        <f>SUM(R201:R203)</f>
        <v>0</v>
      </c>
      <c r="S200" s="162"/>
      <c r="T200" s="164">
        <f>SUM(T201:T203)</f>
        <v>0</v>
      </c>
      <c r="AR200" s="157" t="s">
        <v>83</v>
      </c>
      <c r="AT200" s="165" t="s">
        <v>73</v>
      </c>
      <c r="AU200" s="165" t="s">
        <v>24</v>
      </c>
      <c r="AY200" s="157" t="s">
        <v>180</v>
      </c>
      <c r="BK200" s="166">
        <f>SUM(BK201:BK203)</f>
        <v>0</v>
      </c>
    </row>
    <row r="201" spans="2:65" s="1" customFormat="1" ht="25.5" customHeight="1">
      <c r="B201" s="170"/>
      <c r="C201" s="171" t="s">
        <v>763</v>
      </c>
      <c r="D201" s="171" t="s">
        <v>184</v>
      </c>
      <c r="E201" s="172" t="s">
        <v>764</v>
      </c>
      <c r="F201" s="173" t="s">
        <v>765</v>
      </c>
      <c r="G201" s="174" t="s">
        <v>187</v>
      </c>
      <c r="H201" s="175">
        <v>9</v>
      </c>
      <c r="I201" s="176"/>
      <c r="J201" s="177">
        <f>ROUND(I201*H201,2)</f>
        <v>0</v>
      </c>
      <c r="K201" s="173" t="s">
        <v>188</v>
      </c>
      <c r="L201" s="37"/>
      <c r="M201" s="178" t="s">
        <v>5</v>
      </c>
      <c r="N201" s="179" t="s">
        <v>45</v>
      </c>
      <c r="O201" s="38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20" t="s">
        <v>189</v>
      </c>
      <c r="AT201" s="20" t="s">
        <v>184</v>
      </c>
      <c r="AU201" s="20" t="s">
        <v>83</v>
      </c>
      <c r="AY201" s="20" t="s">
        <v>180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20" t="s">
        <v>24</v>
      </c>
      <c r="BK201" s="182">
        <f>ROUND(I201*H201,2)</f>
        <v>0</v>
      </c>
      <c r="BL201" s="20" t="s">
        <v>189</v>
      </c>
      <c r="BM201" s="20" t="s">
        <v>766</v>
      </c>
    </row>
    <row r="202" spans="2:65" s="1" customFormat="1" ht="38.25" customHeight="1">
      <c r="B202" s="170"/>
      <c r="C202" s="183" t="s">
        <v>767</v>
      </c>
      <c r="D202" s="183" t="s">
        <v>192</v>
      </c>
      <c r="E202" s="184" t="s">
        <v>768</v>
      </c>
      <c r="F202" s="185" t="s">
        <v>769</v>
      </c>
      <c r="G202" s="186" t="s">
        <v>194</v>
      </c>
      <c r="H202" s="187">
        <v>9</v>
      </c>
      <c r="I202" s="188"/>
      <c r="J202" s="189">
        <f>ROUND(I202*H202,2)</f>
        <v>0</v>
      </c>
      <c r="K202" s="185" t="s">
        <v>5</v>
      </c>
      <c r="L202" s="190"/>
      <c r="M202" s="191" t="s">
        <v>5</v>
      </c>
      <c r="N202" s="192" t="s">
        <v>45</v>
      </c>
      <c r="O202" s="38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AR202" s="20" t="s">
        <v>195</v>
      </c>
      <c r="AT202" s="20" t="s">
        <v>192</v>
      </c>
      <c r="AU202" s="20" t="s">
        <v>83</v>
      </c>
      <c r="AY202" s="20" t="s">
        <v>180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20" t="s">
        <v>24</v>
      </c>
      <c r="BK202" s="182">
        <f>ROUND(I202*H202,2)</f>
        <v>0</v>
      </c>
      <c r="BL202" s="20" t="s">
        <v>189</v>
      </c>
      <c r="BM202" s="20" t="s">
        <v>770</v>
      </c>
    </row>
    <row r="203" spans="2:65" s="1" customFormat="1" ht="25.5" customHeight="1">
      <c r="B203" s="170"/>
      <c r="C203" s="183" t="s">
        <v>771</v>
      </c>
      <c r="D203" s="183" t="s">
        <v>192</v>
      </c>
      <c r="E203" s="184" t="s">
        <v>772</v>
      </c>
      <c r="F203" s="185" t="s">
        <v>773</v>
      </c>
      <c r="G203" s="186" t="s">
        <v>194</v>
      </c>
      <c r="H203" s="187">
        <v>18</v>
      </c>
      <c r="I203" s="188"/>
      <c r="J203" s="189">
        <f>ROUND(I203*H203,2)</f>
        <v>0</v>
      </c>
      <c r="K203" s="185" t="s">
        <v>5</v>
      </c>
      <c r="L203" s="190"/>
      <c r="M203" s="191" t="s">
        <v>5</v>
      </c>
      <c r="N203" s="192" t="s">
        <v>45</v>
      </c>
      <c r="O203" s="38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AR203" s="20" t="s">
        <v>195</v>
      </c>
      <c r="AT203" s="20" t="s">
        <v>192</v>
      </c>
      <c r="AU203" s="20" t="s">
        <v>83</v>
      </c>
      <c r="AY203" s="20" t="s">
        <v>180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20" t="s">
        <v>24</v>
      </c>
      <c r="BK203" s="182">
        <f>ROUND(I203*H203,2)</f>
        <v>0</v>
      </c>
      <c r="BL203" s="20" t="s">
        <v>189</v>
      </c>
      <c r="BM203" s="20" t="s">
        <v>774</v>
      </c>
    </row>
    <row r="204" spans="2:65" s="10" customFormat="1" ht="29.85" customHeight="1">
      <c r="B204" s="156"/>
      <c r="D204" s="167" t="s">
        <v>73</v>
      </c>
      <c r="E204" s="168" t="s">
        <v>775</v>
      </c>
      <c r="F204" s="168" t="s">
        <v>776</v>
      </c>
      <c r="I204" s="159"/>
      <c r="J204" s="169">
        <f>BK204</f>
        <v>0</v>
      </c>
      <c r="L204" s="156"/>
      <c r="M204" s="161"/>
      <c r="N204" s="162"/>
      <c r="O204" s="162"/>
      <c r="P204" s="163">
        <f>SUM(P205:P206)</f>
        <v>0</v>
      </c>
      <c r="Q204" s="162"/>
      <c r="R204" s="163">
        <f>SUM(R205:R206)</f>
        <v>0</v>
      </c>
      <c r="S204" s="162"/>
      <c r="T204" s="164">
        <f>SUM(T205:T206)</f>
        <v>0</v>
      </c>
      <c r="AR204" s="157" t="s">
        <v>83</v>
      </c>
      <c r="AT204" s="165" t="s">
        <v>73</v>
      </c>
      <c r="AU204" s="165" t="s">
        <v>24</v>
      </c>
      <c r="AY204" s="157" t="s">
        <v>180</v>
      </c>
      <c r="BK204" s="166">
        <f>SUM(BK205:BK206)</f>
        <v>0</v>
      </c>
    </row>
    <row r="205" spans="2:65" s="1" customFormat="1" ht="25.5" customHeight="1">
      <c r="B205" s="170"/>
      <c r="C205" s="171" t="s">
        <v>777</v>
      </c>
      <c r="D205" s="171" t="s">
        <v>184</v>
      </c>
      <c r="E205" s="172" t="s">
        <v>458</v>
      </c>
      <c r="F205" s="173" t="s">
        <v>459</v>
      </c>
      <c r="G205" s="174" t="s">
        <v>187</v>
      </c>
      <c r="H205" s="175">
        <v>3</v>
      </c>
      <c r="I205" s="176"/>
      <c r="J205" s="177">
        <f>ROUND(I205*H205,2)</f>
        <v>0</v>
      </c>
      <c r="K205" s="173" t="s">
        <v>188</v>
      </c>
      <c r="L205" s="37"/>
      <c r="M205" s="178" t="s">
        <v>5</v>
      </c>
      <c r="N205" s="179" t="s">
        <v>45</v>
      </c>
      <c r="O205" s="38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AR205" s="20" t="s">
        <v>189</v>
      </c>
      <c r="AT205" s="20" t="s">
        <v>184</v>
      </c>
      <c r="AU205" s="20" t="s">
        <v>83</v>
      </c>
      <c r="AY205" s="20" t="s">
        <v>180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20" t="s">
        <v>24</v>
      </c>
      <c r="BK205" s="182">
        <f>ROUND(I205*H205,2)</f>
        <v>0</v>
      </c>
      <c r="BL205" s="20" t="s">
        <v>189</v>
      </c>
      <c r="BM205" s="20" t="s">
        <v>778</v>
      </c>
    </row>
    <row r="206" spans="2:65" s="1" customFormat="1" ht="25.5" customHeight="1">
      <c r="B206" s="170"/>
      <c r="C206" s="183" t="s">
        <v>779</v>
      </c>
      <c r="D206" s="183" t="s">
        <v>192</v>
      </c>
      <c r="E206" s="184" t="s">
        <v>780</v>
      </c>
      <c r="F206" s="185" t="s">
        <v>781</v>
      </c>
      <c r="G206" s="186" t="s">
        <v>194</v>
      </c>
      <c r="H206" s="187">
        <v>3</v>
      </c>
      <c r="I206" s="188"/>
      <c r="J206" s="189">
        <f>ROUND(I206*H206,2)</f>
        <v>0</v>
      </c>
      <c r="K206" s="185" t="s">
        <v>5</v>
      </c>
      <c r="L206" s="190"/>
      <c r="M206" s="191" t="s">
        <v>5</v>
      </c>
      <c r="N206" s="192" t="s">
        <v>45</v>
      </c>
      <c r="O206" s="38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AR206" s="20" t="s">
        <v>195</v>
      </c>
      <c r="AT206" s="20" t="s">
        <v>192</v>
      </c>
      <c r="AU206" s="20" t="s">
        <v>83</v>
      </c>
      <c r="AY206" s="20" t="s">
        <v>180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20" t="s">
        <v>24</v>
      </c>
      <c r="BK206" s="182">
        <f>ROUND(I206*H206,2)</f>
        <v>0</v>
      </c>
      <c r="BL206" s="20" t="s">
        <v>189</v>
      </c>
      <c r="BM206" s="20" t="s">
        <v>782</v>
      </c>
    </row>
    <row r="207" spans="2:65" s="10" customFormat="1" ht="29.85" customHeight="1">
      <c r="B207" s="156"/>
      <c r="D207" s="167" t="s">
        <v>73</v>
      </c>
      <c r="E207" s="168" t="s">
        <v>445</v>
      </c>
      <c r="F207" s="168" t="s">
        <v>446</v>
      </c>
      <c r="I207" s="159"/>
      <c r="J207" s="169">
        <f>BK207</f>
        <v>0</v>
      </c>
      <c r="L207" s="156"/>
      <c r="M207" s="161"/>
      <c r="N207" s="162"/>
      <c r="O207" s="162"/>
      <c r="P207" s="163">
        <f>SUM(P208:P209)</f>
        <v>0</v>
      </c>
      <c r="Q207" s="162"/>
      <c r="R207" s="163">
        <f>SUM(R208:R209)</f>
        <v>0</v>
      </c>
      <c r="S207" s="162"/>
      <c r="T207" s="164">
        <f>SUM(T208:T209)</f>
        <v>0</v>
      </c>
      <c r="AR207" s="157" t="s">
        <v>83</v>
      </c>
      <c r="AT207" s="165" t="s">
        <v>73</v>
      </c>
      <c r="AU207" s="165" t="s">
        <v>24</v>
      </c>
      <c r="AY207" s="157" t="s">
        <v>180</v>
      </c>
      <c r="BK207" s="166">
        <f>SUM(BK208:BK209)</f>
        <v>0</v>
      </c>
    </row>
    <row r="208" spans="2:65" s="1" customFormat="1" ht="25.5" customHeight="1">
      <c r="B208" s="170"/>
      <c r="C208" s="171" t="s">
        <v>447</v>
      </c>
      <c r="D208" s="171" t="s">
        <v>184</v>
      </c>
      <c r="E208" s="172" t="s">
        <v>448</v>
      </c>
      <c r="F208" s="173" t="s">
        <v>449</v>
      </c>
      <c r="G208" s="174" t="s">
        <v>187</v>
      </c>
      <c r="H208" s="175">
        <v>6</v>
      </c>
      <c r="I208" s="176"/>
      <c r="J208" s="177">
        <f>ROUND(I208*H208,2)</f>
        <v>0</v>
      </c>
      <c r="K208" s="173" t="s">
        <v>188</v>
      </c>
      <c r="L208" s="37"/>
      <c r="M208" s="178" t="s">
        <v>5</v>
      </c>
      <c r="N208" s="179" t="s">
        <v>45</v>
      </c>
      <c r="O208" s="38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AR208" s="20" t="s">
        <v>189</v>
      </c>
      <c r="AT208" s="20" t="s">
        <v>184</v>
      </c>
      <c r="AU208" s="20" t="s">
        <v>83</v>
      </c>
      <c r="AY208" s="20" t="s">
        <v>180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20" t="s">
        <v>24</v>
      </c>
      <c r="BK208" s="182">
        <f>ROUND(I208*H208,2)</f>
        <v>0</v>
      </c>
      <c r="BL208" s="20" t="s">
        <v>189</v>
      </c>
      <c r="BM208" s="20" t="s">
        <v>450</v>
      </c>
    </row>
    <row r="209" spans="2:65" s="1" customFormat="1" ht="25.5" customHeight="1">
      <c r="B209" s="170"/>
      <c r="C209" s="183" t="s">
        <v>451</v>
      </c>
      <c r="D209" s="183" t="s">
        <v>192</v>
      </c>
      <c r="E209" s="184" t="s">
        <v>452</v>
      </c>
      <c r="F209" s="185" t="s">
        <v>783</v>
      </c>
      <c r="G209" s="186" t="s">
        <v>194</v>
      </c>
      <c r="H209" s="187">
        <v>6</v>
      </c>
      <c r="I209" s="188"/>
      <c r="J209" s="189">
        <f>ROUND(I209*H209,2)</f>
        <v>0</v>
      </c>
      <c r="K209" s="185" t="s">
        <v>5</v>
      </c>
      <c r="L209" s="190"/>
      <c r="M209" s="191" t="s">
        <v>5</v>
      </c>
      <c r="N209" s="192" t="s">
        <v>45</v>
      </c>
      <c r="O209" s="38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AR209" s="20" t="s">
        <v>195</v>
      </c>
      <c r="AT209" s="20" t="s">
        <v>192</v>
      </c>
      <c r="AU209" s="20" t="s">
        <v>83</v>
      </c>
      <c r="AY209" s="20" t="s">
        <v>180</v>
      </c>
      <c r="BE209" s="182">
        <f>IF(N209="základní",J209,0)</f>
        <v>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20" t="s">
        <v>24</v>
      </c>
      <c r="BK209" s="182">
        <f>ROUND(I209*H209,2)</f>
        <v>0</v>
      </c>
      <c r="BL209" s="20" t="s">
        <v>189</v>
      </c>
      <c r="BM209" s="20" t="s">
        <v>454</v>
      </c>
    </row>
    <row r="210" spans="2:65" s="10" customFormat="1" ht="29.85" customHeight="1">
      <c r="B210" s="156"/>
      <c r="D210" s="167" t="s">
        <v>73</v>
      </c>
      <c r="E210" s="168" t="s">
        <v>1005</v>
      </c>
      <c r="F210" s="168" t="s">
        <v>1006</v>
      </c>
      <c r="I210" s="159"/>
      <c r="J210" s="169">
        <f>BK210</f>
        <v>0</v>
      </c>
      <c r="L210" s="156"/>
      <c r="M210" s="161"/>
      <c r="N210" s="162"/>
      <c r="O210" s="162"/>
      <c r="P210" s="163">
        <f>SUM(P211:P212)</f>
        <v>0</v>
      </c>
      <c r="Q210" s="162"/>
      <c r="R210" s="163">
        <f>SUM(R211:R212)</f>
        <v>0</v>
      </c>
      <c r="S210" s="162"/>
      <c r="T210" s="164">
        <f>SUM(T211:T212)</f>
        <v>0</v>
      </c>
      <c r="AR210" s="157" t="s">
        <v>83</v>
      </c>
      <c r="AT210" s="165" t="s">
        <v>73</v>
      </c>
      <c r="AU210" s="165" t="s">
        <v>24</v>
      </c>
      <c r="AY210" s="157" t="s">
        <v>180</v>
      </c>
      <c r="BK210" s="166">
        <f>SUM(BK211:BK212)</f>
        <v>0</v>
      </c>
    </row>
    <row r="211" spans="2:65" s="1" customFormat="1" ht="25.5" customHeight="1">
      <c r="B211" s="170"/>
      <c r="C211" s="171" t="s">
        <v>1007</v>
      </c>
      <c r="D211" s="171" t="s">
        <v>184</v>
      </c>
      <c r="E211" s="172" t="s">
        <v>1008</v>
      </c>
      <c r="F211" s="173" t="s">
        <v>1009</v>
      </c>
      <c r="G211" s="174" t="s">
        <v>187</v>
      </c>
      <c r="H211" s="175">
        <v>2</v>
      </c>
      <c r="I211" s="176"/>
      <c r="J211" s="177">
        <f>ROUND(I211*H211,2)</f>
        <v>0</v>
      </c>
      <c r="K211" s="173" t="s">
        <v>188</v>
      </c>
      <c r="L211" s="37"/>
      <c r="M211" s="178" t="s">
        <v>5</v>
      </c>
      <c r="N211" s="179" t="s">
        <v>45</v>
      </c>
      <c r="O211" s="38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AR211" s="20" t="s">
        <v>189</v>
      </c>
      <c r="AT211" s="20" t="s">
        <v>184</v>
      </c>
      <c r="AU211" s="20" t="s">
        <v>83</v>
      </c>
      <c r="AY211" s="20" t="s">
        <v>180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20" t="s">
        <v>24</v>
      </c>
      <c r="BK211" s="182">
        <f>ROUND(I211*H211,2)</f>
        <v>0</v>
      </c>
      <c r="BL211" s="20" t="s">
        <v>189</v>
      </c>
      <c r="BM211" s="20" t="s">
        <v>1010</v>
      </c>
    </row>
    <row r="212" spans="2:65" s="1" customFormat="1" ht="25.5" customHeight="1">
      <c r="B212" s="170"/>
      <c r="C212" s="183" t="s">
        <v>1011</v>
      </c>
      <c r="D212" s="183" t="s">
        <v>192</v>
      </c>
      <c r="E212" s="184" t="s">
        <v>1012</v>
      </c>
      <c r="F212" s="185" t="s">
        <v>1013</v>
      </c>
      <c r="G212" s="186" t="s">
        <v>194</v>
      </c>
      <c r="H212" s="187">
        <v>2</v>
      </c>
      <c r="I212" s="188"/>
      <c r="J212" s="189">
        <f>ROUND(I212*H212,2)</f>
        <v>0</v>
      </c>
      <c r="K212" s="185" t="s">
        <v>5</v>
      </c>
      <c r="L212" s="190"/>
      <c r="M212" s="191" t="s">
        <v>5</v>
      </c>
      <c r="N212" s="192" t="s">
        <v>45</v>
      </c>
      <c r="O212" s="38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AR212" s="20" t="s">
        <v>195</v>
      </c>
      <c r="AT212" s="20" t="s">
        <v>192</v>
      </c>
      <c r="AU212" s="20" t="s">
        <v>83</v>
      </c>
      <c r="AY212" s="20" t="s">
        <v>180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20" t="s">
        <v>24</v>
      </c>
      <c r="BK212" s="182">
        <f>ROUND(I212*H212,2)</f>
        <v>0</v>
      </c>
      <c r="BL212" s="20" t="s">
        <v>189</v>
      </c>
      <c r="BM212" s="20" t="s">
        <v>1014</v>
      </c>
    </row>
    <row r="213" spans="2:65" s="10" customFormat="1" ht="29.85" customHeight="1">
      <c r="B213" s="156"/>
      <c r="D213" s="167" t="s">
        <v>73</v>
      </c>
      <c r="E213" s="168" t="s">
        <v>784</v>
      </c>
      <c r="F213" s="168" t="s">
        <v>785</v>
      </c>
      <c r="I213" s="159"/>
      <c r="J213" s="169">
        <f>BK213</f>
        <v>0</v>
      </c>
      <c r="L213" s="156"/>
      <c r="M213" s="161"/>
      <c r="N213" s="162"/>
      <c r="O213" s="162"/>
      <c r="P213" s="163">
        <f>SUM(P214:P215)</f>
        <v>0</v>
      </c>
      <c r="Q213" s="162"/>
      <c r="R213" s="163">
        <f>SUM(R214:R215)</f>
        <v>0</v>
      </c>
      <c r="S213" s="162"/>
      <c r="T213" s="164">
        <f>SUM(T214:T215)</f>
        <v>0</v>
      </c>
      <c r="AR213" s="157" t="s">
        <v>83</v>
      </c>
      <c r="AT213" s="165" t="s">
        <v>73</v>
      </c>
      <c r="AU213" s="165" t="s">
        <v>24</v>
      </c>
      <c r="AY213" s="157" t="s">
        <v>180</v>
      </c>
      <c r="BK213" s="166">
        <f>SUM(BK214:BK215)</f>
        <v>0</v>
      </c>
    </row>
    <row r="214" spans="2:65" s="1" customFormat="1" ht="25.5" customHeight="1">
      <c r="B214" s="170"/>
      <c r="C214" s="171" t="s">
        <v>786</v>
      </c>
      <c r="D214" s="171" t="s">
        <v>184</v>
      </c>
      <c r="E214" s="172" t="s">
        <v>458</v>
      </c>
      <c r="F214" s="173" t="s">
        <v>459</v>
      </c>
      <c r="G214" s="174" t="s">
        <v>187</v>
      </c>
      <c r="H214" s="175">
        <v>1</v>
      </c>
      <c r="I214" s="176"/>
      <c r="J214" s="177">
        <f>ROUND(I214*H214,2)</f>
        <v>0</v>
      </c>
      <c r="K214" s="173" t="s">
        <v>188</v>
      </c>
      <c r="L214" s="37"/>
      <c r="M214" s="178" t="s">
        <v>5</v>
      </c>
      <c r="N214" s="179" t="s">
        <v>45</v>
      </c>
      <c r="O214" s="38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AR214" s="20" t="s">
        <v>189</v>
      </c>
      <c r="AT214" s="20" t="s">
        <v>184</v>
      </c>
      <c r="AU214" s="20" t="s">
        <v>83</v>
      </c>
      <c r="AY214" s="20" t="s">
        <v>180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20" t="s">
        <v>24</v>
      </c>
      <c r="BK214" s="182">
        <f>ROUND(I214*H214,2)</f>
        <v>0</v>
      </c>
      <c r="BL214" s="20" t="s">
        <v>189</v>
      </c>
      <c r="BM214" s="20" t="s">
        <v>787</v>
      </c>
    </row>
    <row r="215" spans="2:65" s="1" customFormat="1" ht="25.5" customHeight="1">
      <c r="B215" s="170"/>
      <c r="C215" s="183" t="s">
        <v>788</v>
      </c>
      <c r="D215" s="183" t="s">
        <v>192</v>
      </c>
      <c r="E215" s="184" t="s">
        <v>789</v>
      </c>
      <c r="F215" s="185" t="s">
        <v>790</v>
      </c>
      <c r="G215" s="186" t="s">
        <v>194</v>
      </c>
      <c r="H215" s="187">
        <v>1</v>
      </c>
      <c r="I215" s="188"/>
      <c r="J215" s="189">
        <f>ROUND(I215*H215,2)</f>
        <v>0</v>
      </c>
      <c r="K215" s="185" t="s">
        <v>5</v>
      </c>
      <c r="L215" s="190"/>
      <c r="M215" s="191" t="s">
        <v>5</v>
      </c>
      <c r="N215" s="192" t="s">
        <v>45</v>
      </c>
      <c r="O215" s="38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AR215" s="20" t="s">
        <v>195</v>
      </c>
      <c r="AT215" s="20" t="s">
        <v>192</v>
      </c>
      <c r="AU215" s="20" t="s">
        <v>83</v>
      </c>
      <c r="AY215" s="20" t="s">
        <v>180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20" t="s">
        <v>24</v>
      </c>
      <c r="BK215" s="182">
        <f>ROUND(I215*H215,2)</f>
        <v>0</v>
      </c>
      <c r="BL215" s="20" t="s">
        <v>189</v>
      </c>
      <c r="BM215" s="20" t="s">
        <v>791</v>
      </c>
    </row>
    <row r="216" spans="2:65" s="10" customFormat="1" ht="29.85" customHeight="1">
      <c r="B216" s="156"/>
      <c r="D216" s="167" t="s">
        <v>73</v>
      </c>
      <c r="E216" s="168" t="s">
        <v>1015</v>
      </c>
      <c r="F216" s="168" t="s">
        <v>1016</v>
      </c>
      <c r="I216" s="159"/>
      <c r="J216" s="169">
        <f>BK216</f>
        <v>0</v>
      </c>
      <c r="L216" s="156"/>
      <c r="M216" s="161"/>
      <c r="N216" s="162"/>
      <c r="O216" s="162"/>
      <c r="P216" s="163">
        <f>SUM(P217:P218)</f>
        <v>0</v>
      </c>
      <c r="Q216" s="162"/>
      <c r="R216" s="163">
        <f>SUM(R217:R218)</f>
        <v>0</v>
      </c>
      <c r="S216" s="162"/>
      <c r="T216" s="164">
        <f>SUM(T217:T218)</f>
        <v>0</v>
      </c>
      <c r="AR216" s="157" t="s">
        <v>83</v>
      </c>
      <c r="AT216" s="165" t="s">
        <v>73</v>
      </c>
      <c r="AU216" s="165" t="s">
        <v>24</v>
      </c>
      <c r="AY216" s="157" t="s">
        <v>180</v>
      </c>
      <c r="BK216" s="166">
        <f>SUM(BK217:BK218)</f>
        <v>0</v>
      </c>
    </row>
    <row r="217" spans="2:65" s="1" customFormat="1" ht="25.5" customHeight="1">
      <c r="B217" s="170"/>
      <c r="C217" s="171" t="s">
        <v>1017</v>
      </c>
      <c r="D217" s="171" t="s">
        <v>184</v>
      </c>
      <c r="E217" s="172" t="s">
        <v>448</v>
      </c>
      <c r="F217" s="173" t="s">
        <v>449</v>
      </c>
      <c r="G217" s="174" t="s">
        <v>187</v>
      </c>
      <c r="H217" s="175">
        <v>4</v>
      </c>
      <c r="I217" s="176"/>
      <c r="J217" s="177">
        <f>ROUND(I217*H217,2)</f>
        <v>0</v>
      </c>
      <c r="K217" s="173" t="s">
        <v>188</v>
      </c>
      <c r="L217" s="37"/>
      <c r="M217" s="178" t="s">
        <v>5</v>
      </c>
      <c r="N217" s="179" t="s">
        <v>45</v>
      </c>
      <c r="O217" s="38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AR217" s="20" t="s">
        <v>189</v>
      </c>
      <c r="AT217" s="20" t="s">
        <v>184</v>
      </c>
      <c r="AU217" s="20" t="s">
        <v>83</v>
      </c>
      <c r="AY217" s="20" t="s">
        <v>180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20" t="s">
        <v>24</v>
      </c>
      <c r="BK217" s="182">
        <f>ROUND(I217*H217,2)</f>
        <v>0</v>
      </c>
      <c r="BL217" s="20" t="s">
        <v>189</v>
      </c>
      <c r="BM217" s="20" t="s">
        <v>1018</v>
      </c>
    </row>
    <row r="218" spans="2:65" s="1" customFormat="1" ht="25.5" customHeight="1">
      <c r="B218" s="170"/>
      <c r="C218" s="183" t="s">
        <v>1019</v>
      </c>
      <c r="D218" s="183" t="s">
        <v>192</v>
      </c>
      <c r="E218" s="184" t="s">
        <v>1020</v>
      </c>
      <c r="F218" s="185" t="s">
        <v>1021</v>
      </c>
      <c r="G218" s="186" t="s">
        <v>194</v>
      </c>
      <c r="H218" s="187">
        <v>4</v>
      </c>
      <c r="I218" s="188"/>
      <c r="J218" s="189">
        <f>ROUND(I218*H218,2)</f>
        <v>0</v>
      </c>
      <c r="K218" s="185" t="s">
        <v>5</v>
      </c>
      <c r="L218" s="190"/>
      <c r="M218" s="191" t="s">
        <v>5</v>
      </c>
      <c r="N218" s="192" t="s">
        <v>45</v>
      </c>
      <c r="O218" s="38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AR218" s="20" t="s">
        <v>195</v>
      </c>
      <c r="AT218" s="20" t="s">
        <v>192</v>
      </c>
      <c r="AU218" s="20" t="s">
        <v>83</v>
      </c>
      <c r="AY218" s="20" t="s">
        <v>180</v>
      </c>
      <c r="BE218" s="182">
        <f>IF(N218="základní",J218,0)</f>
        <v>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20" t="s">
        <v>24</v>
      </c>
      <c r="BK218" s="182">
        <f>ROUND(I218*H218,2)</f>
        <v>0</v>
      </c>
      <c r="BL218" s="20" t="s">
        <v>189</v>
      </c>
      <c r="BM218" s="20" t="s">
        <v>1022</v>
      </c>
    </row>
    <row r="219" spans="2:65" s="10" customFormat="1" ht="29.85" customHeight="1">
      <c r="B219" s="156"/>
      <c r="D219" s="167" t="s">
        <v>73</v>
      </c>
      <c r="E219" s="168" t="s">
        <v>792</v>
      </c>
      <c r="F219" s="168" t="s">
        <v>793</v>
      </c>
      <c r="I219" s="159"/>
      <c r="J219" s="169">
        <f>BK219</f>
        <v>0</v>
      </c>
      <c r="L219" s="156"/>
      <c r="M219" s="161"/>
      <c r="N219" s="162"/>
      <c r="O219" s="162"/>
      <c r="P219" s="163">
        <f>SUM(P220:P221)</f>
        <v>0</v>
      </c>
      <c r="Q219" s="162"/>
      <c r="R219" s="163">
        <f>SUM(R220:R221)</f>
        <v>0</v>
      </c>
      <c r="S219" s="162"/>
      <c r="T219" s="164">
        <f>SUM(T220:T221)</f>
        <v>0</v>
      </c>
      <c r="AR219" s="157" t="s">
        <v>83</v>
      </c>
      <c r="AT219" s="165" t="s">
        <v>73</v>
      </c>
      <c r="AU219" s="165" t="s">
        <v>24</v>
      </c>
      <c r="AY219" s="157" t="s">
        <v>180</v>
      </c>
      <c r="BK219" s="166">
        <f>SUM(BK220:BK221)</f>
        <v>0</v>
      </c>
    </row>
    <row r="220" spans="2:65" s="1" customFormat="1" ht="25.5" customHeight="1">
      <c r="B220" s="170"/>
      <c r="C220" s="171" t="s">
        <v>794</v>
      </c>
      <c r="D220" s="171" t="s">
        <v>184</v>
      </c>
      <c r="E220" s="172" t="s">
        <v>795</v>
      </c>
      <c r="F220" s="173" t="s">
        <v>796</v>
      </c>
      <c r="G220" s="174" t="s">
        <v>187</v>
      </c>
      <c r="H220" s="175">
        <v>2</v>
      </c>
      <c r="I220" s="176"/>
      <c r="J220" s="177">
        <f>ROUND(I220*H220,2)</f>
        <v>0</v>
      </c>
      <c r="K220" s="173" t="s">
        <v>472</v>
      </c>
      <c r="L220" s="37"/>
      <c r="M220" s="178" t="s">
        <v>5</v>
      </c>
      <c r="N220" s="179" t="s">
        <v>45</v>
      </c>
      <c r="O220" s="38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AR220" s="20" t="s">
        <v>189</v>
      </c>
      <c r="AT220" s="20" t="s">
        <v>184</v>
      </c>
      <c r="AU220" s="20" t="s">
        <v>83</v>
      </c>
      <c r="AY220" s="20" t="s">
        <v>180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20" t="s">
        <v>24</v>
      </c>
      <c r="BK220" s="182">
        <f>ROUND(I220*H220,2)</f>
        <v>0</v>
      </c>
      <c r="BL220" s="20" t="s">
        <v>189</v>
      </c>
      <c r="BM220" s="20" t="s">
        <v>797</v>
      </c>
    </row>
    <row r="221" spans="2:65" s="1" customFormat="1" ht="38.25" customHeight="1">
      <c r="B221" s="170"/>
      <c r="C221" s="183" t="s">
        <v>798</v>
      </c>
      <c r="D221" s="183" t="s">
        <v>192</v>
      </c>
      <c r="E221" s="184" t="s">
        <v>799</v>
      </c>
      <c r="F221" s="185" t="s">
        <v>800</v>
      </c>
      <c r="G221" s="186" t="s">
        <v>194</v>
      </c>
      <c r="H221" s="187">
        <v>2</v>
      </c>
      <c r="I221" s="188"/>
      <c r="J221" s="189">
        <f>ROUND(I221*H221,2)</f>
        <v>0</v>
      </c>
      <c r="K221" s="185" t="s">
        <v>5</v>
      </c>
      <c r="L221" s="190"/>
      <c r="M221" s="191" t="s">
        <v>5</v>
      </c>
      <c r="N221" s="192" t="s">
        <v>45</v>
      </c>
      <c r="O221" s="38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AR221" s="20" t="s">
        <v>195</v>
      </c>
      <c r="AT221" s="20" t="s">
        <v>192</v>
      </c>
      <c r="AU221" s="20" t="s">
        <v>83</v>
      </c>
      <c r="AY221" s="20" t="s">
        <v>180</v>
      </c>
      <c r="BE221" s="182">
        <f>IF(N221="základní",J221,0)</f>
        <v>0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20" t="s">
        <v>24</v>
      </c>
      <c r="BK221" s="182">
        <f>ROUND(I221*H221,2)</f>
        <v>0</v>
      </c>
      <c r="BL221" s="20" t="s">
        <v>189</v>
      </c>
      <c r="BM221" s="20" t="s">
        <v>801</v>
      </c>
    </row>
    <row r="222" spans="2:65" s="10" customFormat="1" ht="29.85" customHeight="1">
      <c r="B222" s="156"/>
      <c r="D222" s="167" t="s">
        <v>73</v>
      </c>
      <c r="E222" s="168" t="s">
        <v>802</v>
      </c>
      <c r="F222" s="168" t="s">
        <v>803</v>
      </c>
      <c r="I222" s="159"/>
      <c r="J222" s="169">
        <f>BK222</f>
        <v>0</v>
      </c>
      <c r="L222" s="156"/>
      <c r="M222" s="161"/>
      <c r="N222" s="162"/>
      <c r="O222" s="162"/>
      <c r="P222" s="163">
        <f>SUM(P223:P224)</f>
        <v>0</v>
      </c>
      <c r="Q222" s="162"/>
      <c r="R222" s="163">
        <f>SUM(R223:R224)</f>
        <v>0</v>
      </c>
      <c r="S222" s="162"/>
      <c r="T222" s="164">
        <f>SUM(T223:T224)</f>
        <v>0</v>
      </c>
      <c r="AR222" s="157" t="s">
        <v>83</v>
      </c>
      <c r="AT222" s="165" t="s">
        <v>73</v>
      </c>
      <c r="AU222" s="165" t="s">
        <v>24</v>
      </c>
      <c r="AY222" s="157" t="s">
        <v>180</v>
      </c>
      <c r="BK222" s="166">
        <f>SUM(BK223:BK224)</f>
        <v>0</v>
      </c>
    </row>
    <row r="223" spans="2:65" s="1" customFormat="1" ht="25.5" customHeight="1">
      <c r="B223" s="170"/>
      <c r="C223" s="171" t="s">
        <v>804</v>
      </c>
      <c r="D223" s="171" t="s">
        <v>184</v>
      </c>
      <c r="E223" s="172" t="s">
        <v>805</v>
      </c>
      <c r="F223" s="173" t="s">
        <v>806</v>
      </c>
      <c r="G223" s="174" t="s">
        <v>187</v>
      </c>
      <c r="H223" s="175">
        <v>37</v>
      </c>
      <c r="I223" s="176"/>
      <c r="J223" s="177">
        <f>ROUND(I223*H223,2)</f>
        <v>0</v>
      </c>
      <c r="K223" s="173" t="s">
        <v>188</v>
      </c>
      <c r="L223" s="37"/>
      <c r="M223" s="178" t="s">
        <v>5</v>
      </c>
      <c r="N223" s="179" t="s">
        <v>45</v>
      </c>
      <c r="O223" s="38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AR223" s="20" t="s">
        <v>189</v>
      </c>
      <c r="AT223" s="20" t="s">
        <v>184</v>
      </c>
      <c r="AU223" s="20" t="s">
        <v>83</v>
      </c>
      <c r="AY223" s="20" t="s">
        <v>180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20" t="s">
        <v>24</v>
      </c>
      <c r="BK223" s="182">
        <f>ROUND(I223*H223,2)</f>
        <v>0</v>
      </c>
      <c r="BL223" s="20" t="s">
        <v>189</v>
      </c>
      <c r="BM223" s="20" t="s">
        <v>807</v>
      </c>
    </row>
    <row r="224" spans="2:65" s="1" customFormat="1" ht="25.5" customHeight="1">
      <c r="B224" s="170"/>
      <c r="C224" s="183" t="s">
        <v>808</v>
      </c>
      <c r="D224" s="183" t="s">
        <v>192</v>
      </c>
      <c r="E224" s="184" t="s">
        <v>809</v>
      </c>
      <c r="F224" s="185" t="s">
        <v>810</v>
      </c>
      <c r="G224" s="186" t="s">
        <v>194</v>
      </c>
      <c r="H224" s="187">
        <v>37</v>
      </c>
      <c r="I224" s="188"/>
      <c r="J224" s="189">
        <f>ROUND(I224*H224,2)</f>
        <v>0</v>
      </c>
      <c r="K224" s="185" t="s">
        <v>5</v>
      </c>
      <c r="L224" s="190"/>
      <c r="M224" s="191" t="s">
        <v>5</v>
      </c>
      <c r="N224" s="192" t="s">
        <v>45</v>
      </c>
      <c r="O224" s="38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AR224" s="20" t="s">
        <v>195</v>
      </c>
      <c r="AT224" s="20" t="s">
        <v>192</v>
      </c>
      <c r="AU224" s="20" t="s">
        <v>83</v>
      </c>
      <c r="AY224" s="20" t="s">
        <v>180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20" t="s">
        <v>24</v>
      </c>
      <c r="BK224" s="182">
        <f>ROUND(I224*H224,2)</f>
        <v>0</v>
      </c>
      <c r="BL224" s="20" t="s">
        <v>189</v>
      </c>
      <c r="BM224" s="20" t="s">
        <v>811</v>
      </c>
    </row>
    <row r="225" spans="2:65" s="10" customFormat="1" ht="29.85" customHeight="1">
      <c r="B225" s="156"/>
      <c r="D225" s="167" t="s">
        <v>73</v>
      </c>
      <c r="E225" s="168" t="s">
        <v>455</v>
      </c>
      <c r="F225" s="168" t="s">
        <v>456</v>
      </c>
      <c r="I225" s="159"/>
      <c r="J225" s="169">
        <f>BK225</f>
        <v>0</v>
      </c>
      <c r="L225" s="156"/>
      <c r="M225" s="161"/>
      <c r="N225" s="162"/>
      <c r="O225" s="162"/>
      <c r="P225" s="163">
        <f>SUM(P226:P227)</f>
        <v>0</v>
      </c>
      <c r="Q225" s="162"/>
      <c r="R225" s="163">
        <f>SUM(R226:R227)</f>
        <v>0</v>
      </c>
      <c r="S225" s="162"/>
      <c r="T225" s="164">
        <f>SUM(T226:T227)</f>
        <v>0</v>
      </c>
      <c r="AR225" s="157" t="s">
        <v>83</v>
      </c>
      <c r="AT225" s="165" t="s">
        <v>73</v>
      </c>
      <c r="AU225" s="165" t="s">
        <v>24</v>
      </c>
      <c r="AY225" s="157" t="s">
        <v>180</v>
      </c>
      <c r="BK225" s="166">
        <f>SUM(BK226:BK227)</f>
        <v>0</v>
      </c>
    </row>
    <row r="226" spans="2:65" s="1" customFormat="1" ht="25.5" customHeight="1">
      <c r="B226" s="170"/>
      <c r="C226" s="171" t="s">
        <v>457</v>
      </c>
      <c r="D226" s="171" t="s">
        <v>184</v>
      </c>
      <c r="E226" s="172" t="s">
        <v>458</v>
      </c>
      <c r="F226" s="173" t="s">
        <v>459</v>
      </c>
      <c r="G226" s="174" t="s">
        <v>187</v>
      </c>
      <c r="H226" s="175">
        <v>7</v>
      </c>
      <c r="I226" s="176"/>
      <c r="J226" s="177">
        <f>ROUND(I226*H226,2)</f>
        <v>0</v>
      </c>
      <c r="K226" s="173" t="s">
        <v>188</v>
      </c>
      <c r="L226" s="37"/>
      <c r="M226" s="178" t="s">
        <v>5</v>
      </c>
      <c r="N226" s="179" t="s">
        <v>45</v>
      </c>
      <c r="O226" s="38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AR226" s="20" t="s">
        <v>189</v>
      </c>
      <c r="AT226" s="20" t="s">
        <v>184</v>
      </c>
      <c r="AU226" s="20" t="s">
        <v>83</v>
      </c>
      <c r="AY226" s="20" t="s">
        <v>180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20" t="s">
        <v>24</v>
      </c>
      <c r="BK226" s="182">
        <f>ROUND(I226*H226,2)</f>
        <v>0</v>
      </c>
      <c r="BL226" s="20" t="s">
        <v>189</v>
      </c>
      <c r="BM226" s="20" t="s">
        <v>460</v>
      </c>
    </row>
    <row r="227" spans="2:65" s="1" customFormat="1" ht="25.5" customHeight="1">
      <c r="B227" s="170"/>
      <c r="C227" s="183" t="s">
        <v>461</v>
      </c>
      <c r="D227" s="183" t="s">
        <v>192</v>
      </c>
      <c r="E227" s="184" t="s">
        <v>462</v>
      </c>
      <c r="F227" s="185" t="s">
        <v>463</v>
      </c>
      <c r="G227" s="186" t="s">
        <v>194</v>
      </c>
      <c r="H227" s="187">
        <v>7</v>
      </c>
      <c r="I227" s="188"/>
      <c r="J227" s="189">
        <f>ROUND(I227*H227,2)</f>
        <v>0</v>
      </c>
      <c r="K227" s="185" t="s">
        <v>5</v>
      </c>
      <c r="L227" s="190"/>
      <c r="M227" s="191" t="s">
        <v>5</v>
      </c>
      <c r="N227" s="192" t="s">
        <v>45</v>
      </c>
      <c r="O227" s="38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AR227" s="20" t="s">
        <v>195</v>
      </c>
      <c r="AT227" s="20" t="s">
        <v>192</v>
      </c>
      <c r="AU227" s="20" t="s">
        <v>83</v>
      </c>
      <c r="AY227" s="20" t="s">
        <v>180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20" t="s">
        <v>24</v>
      </c>
      <c r="BK227" s="182">
        <f>ROUND(I227*H227,2)</f>
        <v>0</v>
      </c>
      <c r="BL227" s="20" t="s">
        <v>189</v>
      </c>
      <c r="BM227" s="20" t="s">
        <v>464</v>
      </c>
    </row>
    <row r="228" spans="2:65" s="10" customFormat="1" ht="29.85" customHeight="1">
      <c r="B228" s="156"/>
      <c r="D228" s="167" t="s">
        <v>73</v>
      </c>
      <c r="E228" s="168" t="s">
        <v>1023</v>
      </c>
      <c r="F228" s="168" t="s">
        <v>1024</v>
      </c>
      <c r="I228" s="159"/>
      <c r="J228" s="169">
        <f>BK228</f>
        <v>0</v>
      </c>
      <c r="L228" s="156"/>
      <c r="M228" s="161"/>
      <c r="N228" s="162"/>
      <c r="O228" s="162"/>
      <c r="P228" s="163">
        <f>SUM(P229:P236)</f>
        <v>0</v>
      </c>
      <c r="Q228" s="162"/>
      <c r="R228" s="163">
        <f>SUM(R229:R236)</f>
        <v>0</v>
      </c>
      <c r="S228" s="162"/>
      <c r="T228" s="164">
        <f>SUM(T229:T236)</f>
        <v>0</v>
      </c>
      <c r="AR228" s="157" t="s">
        <v>467</v>
      </c>
      <c r="AT228" s="165" t="s">
        <v>73</v>
      </c>
      <c r="AU228" s="165" t="s">
        <v>24</v>
      </c>
      <c r="AY228" s="157" t="s">
        <v>180</v>
      </c>
      <c r="BK228" s="166">
        <f>SUM(BK229:BK236)</f>
        <v>0</v>
      </c>
    </row>
    <row r="229" spans="2:65" s="1" customFormat="1" ht="25.5" customHeight="1">
      <c r="B229" s="170"/>
      <c r="C229" s="171" t="s">
        <v>822</v>
      </c>
      <c r="D229" s="171" t="s">
        <v>184</v>
      </c>
      <c r="E229" s="172" t="s">
        <v>469</v>
      </c>
      <c r="F229" s="173" t="s">
        <v>470</v>
      </c>
      <c r="G229" s="174" t="s">
        <v>471</v>
      </c>
      <c r="H229" s="175">
        <v>5</v>
      </c>
      <c r="I229" s="176"/>
      <c r="J229" s="177">
        <f t="shared" ref="J229:J236" si="0">ROUND(I229*H229,2)</f>
        <v>0</v>
      </c>
      <c r="K229" s="173" t="s">
        <v>472</v>
      </c>
      <c r="L229" s="37"/>
      <c r="M229" s="178" t="s">
        <v>5</v>
      </c>
      <c r="N229" s="179" t="s">
        <v>45</v>
      </c>
      <c r="O229" s="38"/>
      <c r="P229" s="180">
        <f t="shared" ref="P229:P236" si="1">O229*H229</f>
        <v>0</v>
      </c>
      <c r="Q229" s="180">
        <v>0</v>
      </c>
      <c r="R229" s="180">
        <f t="shared" ref="R229:R236" si="2">Q229*H229</f>
        <v>0</v>
      </c>
      <c r="S229" s="180">
        <v>0</v>
      </c>
      <c r="T229" s="181">
        <f t="shared" ref="T229:T236" si="3">S229*H229</f>
        <v>0</v>
      </c>
      <c r="AR229" s="20" t="s">
        <v>473</v>
      </c>
      <c r="AT229" s="20" t="s">
        <v>184</v>
      </c>
      <c r="AU229" s="20" t="s">
        <v>83</v>
      </c>
      <c r="AY229" s="20" t="s">
        <v>180</v>
      </c>
      <c r="BE229" s="182">
        <f t="shared" ref="BE229:BE236" si="4">IF(N229="základní",J229,0)</f>
        <v>0</v>
      </c>
      <c r="BF229" s="182">
        <f t="shared" ref="BF229:BF236" si="5">IF(N229="snížená",J229,0)</f>
        <v>0</v>
      </c>
      <c r="BG229" s="182">
        <f t="shared" ref="BG229:BG236" si="6">IF(N229="zákl. přenesená",J229,0)</f>
        <v>0</v>
      </c>
      <c r="BH229" s="182">
        <f t="shared" ref="BH229:BH236" si="7">IF(N229="sníž. přenesená",J229,0)</f>
        <v>0</v>
      </c>
      <c r="BI229" s="182">
        <f t="shared" ref="BI229:BI236" si="8">IF(N229="nulová",J229,0)</f>
        <v>0</v>
      </c>
      <c r="BJ229" s="20" t="s">
        <v>24</v>
      </c>
      <c r="BK229" s="182">
        <f t="shared" ref="BK229:BK236" si="9">ROUND(I229*H229,2)</f>
        <v>0</v>
      </c>
      <c r="BL229" s="20" t="s">
        <v>473</v>
      </c>
      <c r="BM229" s="20" t="s">
        <v>823</v>
      </c>
    </row>
    <row r="230" spans="2:65" s="1" customFormat="1" ht="38.25" customHeight="1">
      <c r="B230" s="170"/>
      <c r="C230" s="183" t="s">
        <v>1025</v>
      </c>
      <c r="D230" s="183" t="s">
        <v>192</v>
      </c>
      <c r="E230" s="184" t="s">
        <v>480</v>
      </c>
      <c r="F230" s="185" t="s">
        <v>481</v>
      </c>
      <c r="G230" s="186" t="s">
        <v>194</v>
      </c>
      <c r="H230" s="187">
        <v>1</v>
      </c>
      <c r="I230" s="188"/>
      <c r="J230" s="189">
        <f t="shared" si="0"/>
        <v>0</v>
      </c>
      <c r="K230" s="185" t="s">
        <v>5</v>
      </c>
      <c r="L230" s="190"/>
      <c r="M230" s="191" t="s">
        <v>5</v>
      </c>
      <c r="N230" s="192" t="s">
        <v>45</v>
      </c>
      <c r="O230" s="38"/>
      <c r="P230" s="180">
        <f t="shared" si="1"/>
        <v>0</v>
      </c>
      <c r="Q230" s="180">
        <v>0</v>
      </c>
      <c r="R230" s="180">
        <f t="shared" si="2"/>
        <v>0</v>
      </c>
      <c r="S230" s="180">
        <v>0</v>
      </c>
      <c r="T230" s="181">
        <f t="shared" si="3"/>
        <v>0</v>
      </c>
      <c r="AR230" s="20" t="s">
        <v>195</v>
      </c>
      <c r="AT230" s="20" t="s">
        <v>192</v>
      </c>
      <c r="AU230" s="20" t="s">
        <v>83</v>
      </c>
      <c r="AY230" s="20" t="s">
        <v>180</v>
      </c>
      <c r="BE230" s="182">
        <f t="shared" si="4"/>
        <v>0</v>
      </c>
      <c r="BF230" s="182">
        <f t="shared" si="5"/>
        <v>0</v>
      </c>
      <c r="BG230" s="182">
        <f t="shared" si="6"/>
        <v>0</v>
      </c>
      <c r="BH230" s="182">
        <f t="shared" si="7"/>
        <v>0</v>
      </c>
      <c r="BI230" s="182">
        <f t="shared" si="8"/>
        <v>0</v>
      </c>
      <c r="BJ230" s="20" t="s">
        <v>24</v>
      </c>
      <c r="BK230" s="182">
        <f t="shared" si="9"/>
        <v>0</v>
      </c>
      <c r="BL230" s="20" t="s">
        <v>189</v>
      </c>
      <c r="BM230" s="20" t="s">
        <v>1026</v>
      </c>
    </row>
    <row r="231" spans="2:65" s="1" customFormat="1" ht="25.5" customHeight="1">
      <c r="B231" s="170"/>
      <c r="C231" s="183" t="s">
        <v>824</v>
      </c>
      <c r="D231" s="183" t="s">
        <v>192</v>
      </c>
      <c r="E231" s="184" t="s">
        <v>1027</v>
      </c>
      <c r="F231" s="185" t="s">
        <v>485</v>
      </c>
      <c r="G231" s="186" t="s">
        <v>194</v>
      </c>
      <c r="H231" s="187">
        <v>1</v>
      </c>
      <c r="I231" s="188"/>
      <c r="J231" s="189">
        <f t="shared" si="0"/>
        <v>0</v>
      </c>
      <c r="K231" s="185" t="s">
        <v>5</v>
      </c>
      <c r="L231" s="190"/>
      <c r="M231" s="191" t="s">
        <v>5</v>
      </c>
      <c r="N231" s="192" t="s">
        <v>45</v>
      </c>
      <c r="O231" s="38"/>
      <c r="P231" s="180">
        <f t="shared" si="1"/>
        <v>0</v>
      </c>
      <c r="Q231" s="180">
        <v>0</v>
      </c>
      <c r="R231" s="180">
        <f t="shared" si="2"/>
        <v>0</v>
      </c>
      <c r="S231" s="180">
        <v>0</v>
      </c>
      <c r="T231" s="181">
        <f t="shared" si="3"/>
        <v>0</v>
      </c>
      <c r="AR231" s="20" t="s">
        <v>195</v>
      </c>
      <c r="AT231" s="20" t="s">
        <v>192</v>
      </c>
      <c r="AU231" s="20" t="s">
        <v>83</v>
      </c>
      <c r="AY231" s="20" t="s">
        <v>180</v>
      </c>
      <c r="BE231" s="182">
        <f t="shared" si="4"/>
        <v>0</v>
      </c>
      <c r="BF231" s="182">
        <f t="shared" si="5"/>
        <v>0</v>
      </c>
      <c r="BG231" s="182">
        <f t="shared" si="6"/>
        <v>0</v>
      </c>
      <c r="BH231" s="182">
        <f t="shared" si="7"/>
        <v>0</v>
      </c>
      <c r="BI231" s="182">
        <f t="shared" si="8"/>
        <v>0</v>
      </c>
      <c r="BJ231" s="20" t="s">
        <v>24</v>
      </c>
      <c r="BK231" s="182">
        <f t="shared" si="9"/>
        <v>0</v>
      </c>
      <c r="BL231" s="20" t="s">
        <v>189</v>
      </c>
      <c r="BM231" s="20" t="s">
        <v>826</v>
      </c>
    </row>
    <row r="232" spans="2:65" s="1" customFormat="1" ht="16.5" customHeight="1">
      <c r="B232" s="170"/>
      <c r="C232" s="183" t="s">
        <v>827</v>
      </c>
      <c r="D232" s="183" t="s">
        <v>192</v>
      </c>
      <c r="E232" s="184" t="s">
        <v>1028</v>
      </c>
      <c r="F232" s="185" t="s">
        <v>489</v>
      </c>
      <c r="G232" s="186" t="s">
        <v>194</v>
      </c>
      <c r="H232" s="187">
        <v>1</v>
      </c>
      <c r="I232" s="188"/>
      <c r="J232" s="189">
        <f t="shared" si="0"/>
        <v>0</v>
      </c>
      <c r="K232" s="185" t="s">
        <v>5</v>
      </c>
      <c r="L232" s="190"/>
      <c r="M232" s="191" t="s">
        <v>5</v>
      </c>
      <c r="N232" s="192" t="s">
        <v>45</v>
      </c>
      <c r="O232" s="38"/>
      <c r="P232" s="180">
        <f t="shared" si="1"/>
        <v>0</v>
      </c>
      <c r="Q232" s="180">
        <v>0</v>
      </c>
      <c r="R232" s="180">
        <f t="shared" si="2"/>
        <v>0</v>
      </c>
      <c r="S232" s="180">
        <v>0</v>
      </c>
      <c r="T232" s="181">
        <f t="shared" si="3"/>
        <v>0</v>
      </c>
      <c r="AR232" s="20" t="s">
        <v>195</v>
      </c>
      <c r="AT232" s="20" t="s">
        <v>192</v>
      </c>
      <c r="AU232" s="20" t="s">
        <v>83</v>
      </c>
      <c r="AY232" s="20" t="s">
        <v>180</v>
      </c>
      <c r="BE232" s="182">
        <f t="shared" si="4"/>
        <v>0</v>
      </c>
      <c r="BF232" s="182">
        <f t="shared" si="5"/>
        <v>0</v>
      </c>
      <c r="BG232" s="182">
        <f t="shared" si="6"/>
        <v>0</v>
      </c>
      <c r="BH232" s="182">
        <f t="shared" si="7"/>
        <v>0</v>
      </c>
      <c r="BI232" s="182">
        <f t="shared" si="8"/>
        <v>0</v>
      </c>
      <c r="BJ232" s="20" t="s">
        <v>24</v>
      </c>
      <c r="BK232" s="182">
        <f t="shared" si="9"/>
        <v>0</v>
      </c>
      <c r="BL232" s="20" t="s">
        <v>189</v>
      </c>
      <c r="BM232" s="20" t="s">
        <v>829</v>
      </c>
    </row>
    <row r="233" spans="2:65" s="1" customFormat="1" ht="25.5" customHeight="1">
      <c r="B233" s="170"/>
      <c r="C233" s="183" t="s">
        <v>1029</v>
      </c>
      <c r="D233" s="183" t="s">
        <v>192</v>
      </c>
      <c r="E233" s="184" t="s">
        <v>492</v>
      </c>
      <c r="F233" s="185" t="s">
        <v>493</v>
      </c>
      <c r="G233" s="186" t="s">
        <v>194</v>
      </c>
      <c r="H233" s="187">
        <v>1</v>
      </c>
      <c r="I233" s="188"/>
      <c r="J233" s="189">
        <f t="shared" si="0"/>
        <v>0</v>
      </c>
      <c r="K233" s="185" t="s">
        <v>5</v>
      </c>
      <c r="L233" s="190"/>
      <c r="M233" s="191" t="s">
        <v>5</v>
      </c>
      <c r="N233" s="192" t="s">
        <v>45</v>
      </c>
      <c r="O233" s="38"/>
      <c r="P233" s="180">
        <f t="shared" si="1"/>
        <v>0</v>
      </c>
      <c r="Q233" s="180">
        <v>0</v>
      </c>
      <c r="R233" s="180">
        <f t="shared" si="2"/>
        <v>0</v>
      </c>
      <c r="S233" s="180">
        <v>0</v>
      </c>
      <c r="T233" s="181">
        <f t="shared" si="3"/>
        <v>0</v>
      </c>
      <c r="AR233" s="20" t="s">
        <v>195</v>
      </c>
      <c r="AT233" s="20" t="s">
        <v>192</v>
      </c>
      <c r="AU233" s="20" t="s">
        <v>83</v>
      </c>
      <c r="AY233" s="20" t="s">
        <v>180</v>
      </c>
      <c r="BE233" s="182">
        <f t="shared" si="4"/>
        <v>0</v>
      </c>
      <c r="BF233" s="182">
        <f t="shared" si="5"/>
        <v>0</v>
      </c>
      <c r="BG233" s="182">
        <f t="shared" si="6"/>
        <v>0</v>
      </c>
      <c r="BH233" s="182">
        <f t="shared" si="7"/>
        <v>0</v>
      </c>
      <c r="BI233" s="182">
        <f t="shared" si="8"/>
        <v>0</v>
      </c>
      <c r="BJ233" s="20" t="s">
        <v>24</v>
      </c>
      <c r="BK233" s="182">
        <f t="shared" si="9"/>
        <v>0</v>
      </c>
      <c r="BL233" s="20" t="s">
        <v>189</v>
      </c>
      <c r="BM233" s="20" t="s">
        <v>1030</v>
      </c>
    </row>
    <row r="234" spans="2:65" s="1" customFormat="1" ht="38.25" customHeight="1">
      <c r="B234" s="170"/>
      <c r="C234" s="183" t="s">
        <v>1031</v>
      </c>
      <c r="D234" s="183" t="s">
        <v>192</v>
      </c>
      <c r="E234" s="184" t="s">
        <v>496</v>
      </c>
      <c r="F234" s="185" t="s">
        <v>497</v>
      </c>
      <c r="G234" s="186" t="s">
        <v>194</v>
      </c>
      <c r="H234" s="187">
        <v>1</v>
      </c>
      <c r="I234" s="188"/>
      <c r="J234" s="189">
        <f t="shared" si="0"/>
        <v>0</v>
      </c>
      <c r="K234" s="185" t="s">
        <v>5</v>
      </c>
      <c r="L234" s="190"/>
      <c r="M234" s="191" t="s">
        <v>5</v>
      </c>
      <c r="N234" s="192" t="s">
        <v>45</v>
      </c>
      <c r="O234" s="38"/>
      <c r="P234" s="180">
        <f t="shared" si="1"/>
        <v>0</v>
      </c>
      <c r="Q234" s="180">
        <v>0</v>
      </c>
      <c r="R234" s="180">
        <f t="shared" si="2"/>
        <v>0</v>
      </c>
      <c r="S234" s="180">
        <v>0</v>
      </c>
      <c r="T234" s="181">
        <f t="shared" si="3"/>
        <v>0</v>
      </c>
      <c r="AR234" s="20" t="s">
        <v>195</v>
      </c>
      <c r="AT234" s="20" t="s">
        <v>192</v>
      </c>
      <c r="AU234" s="20" t="s">
        <v>83</v>
      </c>
      <c r="AY234" s="20" t="s">
        <v>180</v>
      </c>
      <c r="BE234" s="182">
        <f t="shared" si="4"/>
        <v>0</v>
      </c>
      <c r="BF234" s="182">
        <f t="shared" si="5"/>
        <v>0</v>
      </c>
      <c r="BG234" s="182">
        <f t="shared" si="6"/>
        <v>0</v>
      </c>
      <c r="BH234" s="182">
        <f t="shared" si="7"/>
        <v>0</v>
      </c>
      <c r="BI234" s="182">
        <f t="shared" si="8"/>
        <v>0</v>
      </c>
      <c r="BJ234" s="20" t="s">
        <v>24</v>
      </c>
      <c r="BK234" s="182">
        <f t="shared" si="9"/>
        <v>0</v>
      </c>
      <c r="BL234" s="20" t="s">
        <v>189</v>
      </c>
      <c r="BM234" s="20" t="s">
        <v>1032</v>
      </c>
    </row>
    <row r="235" spans="2:65" s="1" customFormat="1" ht="16.5" customHeight="1">
      <c r="B235" s="170"/>
      <c r="C235" s="183" t="s">
        <v>830</v>
      </c>
      <c r="D235" s="183" t="s">
        <v>192</v>
      </c>
      <c r="E235" s="184" t="s">
        <v>500</v>
      </c>
      <c r="F235" s="185" t="s">
        <v>501</v>
      </c>
      <c r="G235" s="186" t="s">
        <v>194</v>
      </c>
      <c r="H235" s="187">
        <v>2</v>
      </c>
      <c r="I235" s="188"/>
      <c r="J235" s="189">
        <f t="shared" si="0"/>
        <v>0</v>
      </c>
      <c r="K235" s="185" t="s">
        <v>5</v>
      </c>
      <c r="L235" s="190"/>
      <c r="M235" s="191" t="s">
        <v>5</v>
      </c>
      <c r="N235" s="192" t="s">
        <v>45</v>
      </c>
      <c r="O235" s="38"/>
      <c r="P235" s="180">
        <f t="shared" si="1"/>
        <v>0</v>
      </c>
      <c r="Q235" s="180">
        <v>0</v>
      </c>
      <c r="R235" s="180">
        <f t="shared" si="2"/>
        <v>0</v>
      </c>
      <c r="S235" s="180">
        <v>0</v>
      </c>
      <c r="T235" s="181">
        <f t="shared" si="3"/>
        <v>0</v>
      </c>
      <c r="AR235" s="20" t="s">
        <v>195</v>
      </c>
      <c r="AT235" s="20" t="s">
        <v>192</v>
      </c>
      <c r="AU235" s="20" t="s">
        <v>83</v>
      </c>
      <c r="AY235" s="20" t="s">
        <v>180</v>
      </c>
      <c r="BE235" s="182">
        <f t="shared" si="4"/>
        <v>0</v>
      </c>
      <c r="BF235" s="182">
        <f t="shared" si="5"/>
        <v>0</v>
      </c>
      <c r="BG235" s="182">
        <f t="shared" si="6"/>
        <v>0</v>
      </c>
      <c r="BH235" s="182">
        <f t="shared" si="7"/>
        <v>0</v>
      </c>
      <c r="BI235" s="182">
        <f t="shared" si="8"/>
        <v>0</v>
      </c>
      <c r="BJ235" s="20" t="s">
        <v>24</v>
      </c>
      <c r="BK235" s="182">
        <f t="shared" si="9"/>
        <v>0</v>
      </c>
      <c r="BL235" s="20" t="s">
        <v>189</v>
      </c>
      <c r="BM235" s="20" t="s">
        <v>831</v>
      </c>
    </row>
    <row r="236" spans="2:65" s="1" customFormat="1" ht="16.5" customHeight="1">
      <c r="B236" s="170"/>
      <c r="C236" s="183" t="s">
        <v>1033</v>
      </c>
      <c r="D236" s="183" t="s">
        <v>192</v>
      </c>
      <c r="E236" s="184" t="s">
        <v>1034</v>
      </c>
      <c r="F236" s="185" t="s">
        <v>1035</v>
      </c>
      <c r="G236" s="186" t="s">
        <v>194</v>
      </c>
      <c r="H236" s="187">
        <v>4</v>
      </c>
      <c r="I236" s="188"/>
      <c r="J236" s="189">
        <f t="shared" si="0"/>
        <v>0</v>
      </c>
      <c r="K236" s="185" t="s">
        <v>5</v>
      </c>
      <c r="L236" s="190"/>
      <c r="M236" s="191" t="s">
        <v>5</v>
      </c>
      <c r="N236" s="192" t="s">
        <v>45</v>
      </c>
      <c r="O236" s="38"/>
      <c r="P236" s="180">
        <f t="shared" si="1"/>
        <v>0</v>
      </c>
      <c r="Q236" s="180">
        <v>0</v>
      </c>
      <c r="R236" s="180">
        <f t="shared" si="2"/>
        <v>0</v>
      </c>
      <c r="S236" s="180">
        <v>0</v>
      </c>
      <c r="T236" s="181">
        <f t="shared" si="3"/>
        <v>0</v>
      </c>
      <c r="AR236" s="20" t="s">
        <v>195</v>
      </c>
      <c r="AT236" s="20" t="s">
        <v>192</v>
      </c>
      <c r="AU236" s="20" t="s">
        <v>83</v>
      </c>
      <c r="AY236" s="20" t="s">
        <v>180</v>
      </c>
      <c r="BE236" s="182">
        <f t="shared" si="4"/>
        <v>0</v>
      </c>
      <c r="BF236" s="182">
        <f t="shared" si="5"/>
        <v>0</v>
      </c>
      <c r="BG236" s="182">
        <f t="shared" si="6"/>
        <v>0</v>
      </c>
      <c r="BH236" s="182">
        <f t="shared" si="7"/>
        <v>0</v>
      </c>
      <c r="BI236" s="182">
        <f t="shared" si="8"/>
        <v>0</v>
      </c>
      <c r="BJ236" s="20" t="s">
        <v>24</v>
      </c>
      <c r="BK236" s="182">
        <f t="shared" si="9"/>
        <v>0</v>
      </c>
      <c r="BL236" s="20" t="s">
        <v>189</v>
      </c>
      <c r="BM236" s="20" t="s">
        <v>1036</v>
      </c>
    </row>
    <row r="237" spans="2:65" s="10" customFormat="1" ht="29.85" customHeight="1">
      <c r="B237" s="156"/>
      <c r="D237" s="167" t="s">
        <v>73</v>
      </c>
      <c r="E237" s="168" t="s">
        <v>1037</v>
      </c>
      <c r="F237" s="168" t="s">
        <v>1038</v>
      </c>
      <c r="I237" s="159"/>
      <c r="J237" s="169">
        <f>BK237</f>
        <v>0</v>
      </c>
      <c r="L237" s="156"/>
      <c r="M237" s="161"/>
      <c r="N237" s="162"/>
      <c r="O237" s="162"/>
      <c r="P237" s="163">
        <f>SUM(P238:P256)</f>
        <v>0</v>
      </c>
      <c r="Q237" s="162"/>
      <c r="R237" s="163">
        <f>SUM(R238:R256)</f>
        <v>0</v>
      </c>
      <c r="S237" s="162"/>
      <c r="T237" s="164">
        <f>SUM(T238:T256)</f>
        <v>0</v>
      </c>
      <c r="AR237" s="157" t="s">
        <v>467</v>
      </c>
      <c r="AT237" s="165" t="s">
        <v>73</v>
      </c>
      <c r="AU237" s="165" t="s">
        <v>24</v>
      </c>
      <c r="AY237" s="157" t="s">
        <v>180</v>
      </c>
      <c r="BK237" s="166">
        <f>SUM(BK238:BK256)</f>
        <v>0</v>
      </c>
    </row>
    <row r="238" spans="2:65" s="1" customFormat="1" ht="25.5" customHeight="1">
      <c r="B238" s="170"/>
      <c r="C238" s="171" t="s">
        <v>468</v>
      </c>
      <c r="D238" s="171" t="s">
        <v>184</v>
      </c>
      <c r="E238" s="172" t="s">
        <v>469</v>
      </c>
      <c r="F238" s="173" t="s">
        <v>470</v>
      </c>
      <c r="G238" s="174" t="s">
        <v>471</v>
      </c>
      <c r="H238" s="175">
        <v>30</v>
      </c>
      <c r="I238" s="176"/>
      <c r="J238" s="177">
        <f t="shared" ref="J238:J256" si="10">ROUND(I238*H238,2)</f>
        <v>0</v>
      </c>
      <c r="K238" s="173" t="s">
        <v>472</v>
      </c>
      <c r="L238" s="37"/>
      <c r="M238" s="178" t="s">
        <v>5</v>
      </c>
      <c r="N238" s="179" t="s">
        <v>45</v>
      </c>
      <c r="O238" s="38"/>
      <c r="P238" s="180">
        <f t="shared" ref="P238:P256" si="11">O238*H238</f>
        <v>0</v>
      </c>
      <c r="Q238" s="180">
        <v>0</v>
      </c>
      <c r="R238" s="180">
        <f t="shared" ref="R238:R256" si="12">Q238*H238</f>
        <v>0</v>
      </c>
      <c r="S238" s="180">
        <v>0</v>
      </c>
      <c r="T238" s="181">
        <f t="shared" ref="T238:T256" si="13">S238*H238</f>
        <v>0</v>
      </c>
      <c r="AR238" s="20" t="s">
        <v>473</v>
      </c>
      <c r="AT238" s="20" t="s">
        <v>184</v>
      </c>
      <c r="AU238" s="20" t="s">
        <v>83</v>
      </c>
      <c r="AY238" s="20" t="s">
        <v>180</v>
      </c>
      <c r="BE238" s="182">
        <f t="shared" ref="BE238:BE256" si="14">IF(N238="základní",J238,0)</f>
        <v>0</v>
      </c>
      <c r="BF238" s="182">
        <f t="shared" ref="BF238:BF256" si="15">IF(N238="snížená",J238,0)</f>
        <v>0</v>
      </c>
      <c r="BG238" s="182">
        <f t="shared" ref="BG238:BG256" si="16">IF(N238="zákl. přenesená",J238,0)</f>
        <v>0</v>
      </c>
      <c r="BH238" s="182">
        <f t="shared" ref="BH238:BH256" si="17">IF(N238="sníž. přenesená",J238,0)</f>
        <v>0</v>
      </c>
      <c r="BI238" s="182">
        <f t="shared" ref="BI238:BI256" si="18">IF(N238="nulová",J238,0)</f>
        <v>0</v>
      </c>
      <c r="BJ238" s="20" t="s">
        <v>24</v>
      </c>
      <c r="BK238" s="182">
        <f t="shared" ref="BK238:BK256" si="19">ROUND(I238*H238,2)</f>
        <v>0</v>
      </c>
      <c r="BL238" s="20" t="s">
        <v>473</v>
      </c>
      <c r="BM238" s="20" t="s">
        <v>474</v>
      </c>
    </row>
    <row r="239" spans="2:65" s="1" customFormat="1" ht="25.5" customHeight="1">
      <c r="B239" s="170"/>
      <c r="C239" s="171" t="s">
        <v>475</v>
      </c>
      <c r="D239" s="171" t="s">
        <v>184</v>
      </c>
      <c r="E239" s="172" t="s">
        <v>476</v>
      </c>
      <c r="F239" s="173" t="s">
        <v>477</v>
      </c>
      <c r="G239" s="174" t="s">
        <v>187</v>
      </c>
      <c r="H239" s="175">
        <v>1</v>
      </c>
      <c r="I239" s="176"/>
      <c r="J239" s="177">
        <f t="shared" si="10"/>
        <v>0</v>
      </c>
      <c r="K239" s="173" t="s">
        <v>188</v>
      </c>
      <c r="L239" s="37"/>
      <c r="M239" s="178" t="s">
        <v>5</v>
      </c>
      <c r="N239" s="179" t="s">
        <v>45</v>
      </c>
      <c r="O239" s="38"/>
      <c r="P239" s="180">
        <f t="shared" si="11"/>
        <v>0</v>
      </c>
      <c r="Q239" s="180">
        <v>0</v>
      </c>
      <c r="R239" s="180">
        <f t="shared" si="12"/>
        <v>0</v>
      </c>
      <c r="S239" s="180">
        <v>0</v>
      </c>
      <c r="T239" s="181">
        <f t="shared" si="13"/>
        <v>0</v>
      </c>
      <c r="AR239" s="20" t="s">
        <v>189</v>
      </c>
      <c r="AT239" s="20" t="s">
        <v>184</v>
      </c>
      <c r="AU239" s="20" t="s">
        <v>83</v>
      </c>
      <c r="AY239" s="20" t="s">
        <v>180</v>
      </c>
      <c r="BE239" s="182">
        <f t="shared" si="14"/>
        <v>0</v>
      </c>
      <c r="BF239" s="182">
        <f t="shared" si="15"/>
        <v>0</v>
      </c>
      <c r="BG239" s="182">
        <f t="shared" si="16"/>
        <v>0</v>
      </c>
      <c r="BH239" s="182">
        <f t="shared" si="17"/>
        <v>0</v>
      </c>
      <c r="BI239" s="182">
        <f t="shared" si="18"/>
        <v>0</v>
      </c>
      <c r="BJ239" s="20" t="s">
        <v>24</v>
      </c>
      <c r="BK239" s="182">
        <f t="shared" si="19"/>
        <v>0</v>
      </c>
      <c r="BL239" s="20" t="s">
        <v>189</v>
      </c>
      <c r="BM239" s="20" t="s">
        <v>478</v>
      </c>
    </row>
    <row r="240" spans="2:65" s="1" customFormat="1" ht="38.25" customHeight="1">
      <c r="B240" s="170"/>
      <c r="C240" s="183" t="s">
        <v>840</v>
      </c>
      <c r="D240" s="183" t="s">
        <v>192</v>
      </c>
      <c r="E240" s="184" t="s">
        <v>841</v>
      </c>
      <c r="F240" s="185" t="s">
        <v>842</v>
      </c>
      <c r="G240" s="186" t="s">
        <v>194</v>
      </c>
      <c r="H240" s="187">
        <v>1</v>
      </c>
      <c r="I240" s="188"/>
      <c r="J240" s="189">
        <f t="shared" si="10"/>
        <v>0</v>
      </c>
      <c r="K240" s="185" t="s">
        <v>5</v>
      </c>
      <c r="L240" s="190"/>
      <c r="M240" s="191" t="s">
        <v>5</v>
      </c>
      <c r="N240" s="192" t="s">
        <v>45</v>
      </c>
      <c r="O240" s="38"/>
      <c r="P240" s="180">
        <f t="shared" si="11"/>
        <v>0</v>
      </c>
      <c r="Q240" s="180">
        <v>0</v>
      </c>
      <c r="R240" s="180">
        <f t="shared" si="12"/>
        <v>0</v>
      </c>
      <c r="S240" s="180">
        <v>0</v>
      </c>
      <c r="T240" s="181">
        <f t="shared" si="13"/>
        <v>0</v>
      </c>
      <c r="AR240" s="20" t="s">
        <v>195</v>
      </c>
      <c r="AT240" s="20" t="s">
        <v>192</v>
      </c>
      <c r="AU240" s="20" t="s">
        <v>83</v>
      </c>
      <c r="AY240" s="20" t="s">
        <v>180</v>
      </c>
      <c r="BE240" s="182">
        <f t="shared" si="14"/>
        <v>0</v>
      </c>
      <c r="BF240" s="182">
        <f t="shared" si="15"/>
        <v>0</v>
      </c>
      <c r="BG240" s="182">
        <f t="shared" si="16"/>
        <v>0</v>
      </c>
      <c r="BH240" s="182">
        <f t="shared" si="17"/>
        <v>0</v>
      </c>
      <c r="BI240" s="182">
        <f t="shared" si="18"/>
        <v>0</v>
      </c>
      <c r="BJ240" s="20" t="s">
        <v>24</v>
      </c>
      <c r="BK240" s="182">
        <f t="shared" si="19"/>
        <v>0</v>
      </c>
      <c r="BL240" s="20" t="s">
        <v>189</v>
      </c>
      <c r="BM240" s="20" t="s">
        <v>843</v>
      </c>
    </row>
    <row r="241" spans="2:65" s="1" customFormat="1" ht="25.5" customHeight="1">
      <c r="B241" s="170"/>
      <c r="C241" s="183" t="s">
        <v>483</v>
      </c>
      <c r="D241" s="183" t="s">
        <v>192</v>
      </c>
      <c r="E241" s="184" t="s">
        <v>844</v>
      </c>
      <c r="F241" s="185" t="s">
        <v>485</v>
      </c>
      <c r="G241" s="186" t="s">
        <v>194</v>
      </c>
      <c r="H241" s="187">
        <v>1</v>
      </c>
      <c r="I241" s="188"/>
      <c r="J241" s="189">
        <f t="shared" si="10"/>
        <v>0</v>
      </c>
      <c r="K241" s="185" t="s">
        <v>5</v>
      </c>
      <c r="L241" s="190"/>
      <c r="M241" s="191" t="s">
        <v>5</v>
      </c>
      <c r="N241" s="192" t="s">
        <v>45</v>
      </c>
      <c r="O241" s="38"/>
      <c r="P241" s="180">
        <f t="shared" si="11"/>
        <v>0</v>
      </c>
      <c r="Q241" s="180">
        <v>0</v>
      </c>
      <c r="R241" s="180">
        <f t="shared" si="12"/>
        <v>0</v>
      </c>
      <c r="S241" s="180">
        <v>0</v>
      </c>
      <c r="T241" s="181">
        <f t="shared" si="13"/>
        <v>0</v>
      </c>
      <c r="AR241" s="20" t="s">
        <v>195</v>
      </c>
      <c r="AT241" s="20" t="s">
        <v>192</v>
      </c>
      <c r="AU241" s="20" t="s">
        <v>83</v>
      </c>
      <c r="AY241" s="20" t="s">
        <v>180</v>
      </c>
      <c r="BE241" s="182">
        <f t="shared" si="14"/>
        <v>0</v>
      </c>
      <c r="BF241" s="182">
        <f t="shared" si="15"/>
        <v>0</v>
      </c>
      <c r="BG241" s="182">
        <f t="shared" si="16"/>
        <v>0</v>
      </c>
      <c r="BH241" s="182">
        <f t="shared" si="17"/>
        <v>0</v>
      </c>
      <c r="BI241" s="182">
        <f t="shared" si="18"/>
        <v>0</v>
      </c>
      <c r="BJ241" s="20" t="s">
        <v>24</v>
      </c>
      <c r="BK241" s="182">
        <f t="shared" si="19"/>
        <v>0</v>
      </c>
      <c r="BL241" s="20" t="s">
        <v>189</v>
      </c>
      <c r="BM241" s="20" t="s">
        <v>486</v>
      </c>
    </row>
    <row r="242" spans="2:65" s="1" customFormat="1" ht="16.5" customHeight="1">
      <c r="B242" s="170"/>
      <c r="C242" s="183" t="s">
        <v>487</v>
      </c>
      <c r="D242" s="183" t="s">
        <v>192</v>
      </c>
      <c r="E242" s="184" t="s">
        <v>845</v>
      </c>
      <c r="F242" s="185" t="s">
        <v>489</v>
      </c>
      <c r="G242" s="186" t="s">
        <v>194</v>
      </c>
      <c r="H242" s="187">
        <v>1</v>
      </c>
      <c r="I242" s="188"/>
      <c r="J242" s="189">
        <f t="shared" si="10"/>
        <v>0</v>
      </c>
      <c r="K242" s="185" t="s">
        <v>5</v>
      </c>
      <c r="L242" s="190"/>
      <c r="M242" s="191" t="s">
        <v>5</v>
      </c>
      <c r="N242" s="192" t="s">
        <v>45</v>
      </c>
      <c r="O242" s="38"/>
      <c r="P242" s="180">
        <f t="shared" si="11"/>
        <v>0</v>
      </c>
      <c r="Q242" s="180">
        <v>0</v>
      </c>
      <c r="R242" s="180">
        <f t="shared" si="12"/>
        <v>0</v>
      </c>
      <c r="S242" s="180">
        <v>0</v>
      </c>
      <c r="T242" s="181">
        <f t="shared" si="13"/>
        <v>0</v>
      </c>
      <c r="AR242" s="20" t="s">
        <v>195</v>
      </c>
      <c r="AT242" s="20" t="s">
        <v>192</v>
      </c>
      <c r="AU242" s="20" t="s">
        <v>83</v>
      </c>
      <c r="AY242" s="20" t="s">
        <v>180</v>
      </c>
      <c r="BE242" s="182">
        <f t="shared" si="14"/>
        <v>0</v>
      </c>
      <c r="BF242" s="182">
        <f t="shared" si="15"/>
        <v>0</v>
      </c>
      <c r="BG242" s="182">
        <f t="shared" si="16"/>
        <v>0</v>
      </c>
      <c r="BH242" s="182">
        <f t="shared" si="17"/>
        <v>0</v>
      </c>
      <c r="BI242" s="182">
        <f t="shared" si="18"/>
        <v>0</v>
      </c>
      <c r="BJ242" s="20" t="s">
        <v>24</v>
      </c>
      <c r="BK242" s="182">
        <f t="shared" si="19"/>
        <v>0</v>
      </c>
      <c r="BL242" s="20" t="s">
        <v>189</v>
      </c>
      <c r="BM242" s="20" t="s">
        <v>490</v>
      </c>
    </row>
    <row r="243" spans="2:65" s="1" customFormat="1" ht="25.5" customHeight="1">
      <c r="B243" s="170"/>
      <c r="C243" s="183" t="s">
        <v>1039</v>
      </c>
      <c r="D243" s="183" t="s">
        <v>192</v>
      </c>
      <c r="E243" s="184" t="s">
        <v>492</v>
      </c>
      <c r="F243" s="185" t="s">
        <v>493</v>
      </c>
      <c r="G243" s="186" t="s">
        <v>194</v>
      </c>
      <c r="H243" s="187">
        <v>1</v>
      </c>
      <c r="I243" s="188"/>
      <c r="J243" s="189">
        <f t="shared" si="10"/>
        <v>0</v>
      </c>
      <c r="K243" s="185" t="s">
        <v>5</v>
      </c>
      <c r="L243" s="190"/>
      <c r="M243" s="191" t="s">
        <v>5</v>
      </c>
      <c r="N243" s="192" t="s">
        <v>45</v>
      </c>
      <c r="O243" s="38"/>
      <c r="P243" s="180">
        <f t="shared" si="11"/>
        <v>0</v>
      </c>
      <c r="Q243" s="180">
        <v>0</v>
      </c>
      <c r="R243" s="180">
        <f t="shared" si="12"/>
        <v>0</v>
      </c>
      <c r="S243" s="180">
        <v>0</v>
      </c>
      <c r="T243" s="181">
        <f t="shared" si="13"/>
        <v>0</v>
      </c>
      <c r="AR243" s="20" t="s">
        <v>195</v>
      </c>
      <c r="AT243" s="20" t="s">
        <v>192</v>
      </c>
      <c r="AU243" s="20" t="s">
        <v>83</v>
      </c>
      <c r="AY243" s="20" t="s">
        <v>180</v>
      </c>
      <c r="BE243" s="182">
        <f t="shared" si="14"/>
        <v>0</v>
      </c>
      <c r="BF243" s="182">
        <f t="shared" si="15"/>
        <v>0</v>
      </c>
      <c r="BG243" s="182">
        <f t="shared" si="16"/>
        <v>0</v>
      </c>
      <c r="BH243" s="182">
        <f t="shared" si="17"/>
        <v>0</v>
      </c>
      <c r="BI243" s="182">
        <f t="shared" si="18"/>
        <v>0</v>
      </c>
      <c r="BJ243" s="20" t="s">
        <v>24</v>
      </c>
      <c r="BK243" s="182">
        <f t="shared" si="19"/>
        <v>0</v>
      </c>
      <c r="BL243" s="20" t="s">
        <v>189</v>
      </c>
      <c r="BM243" s="20" t="s">
        <v>1040</v>
      </c>
    </row>
    <row r="244" spans="2:65" s="1" customFormat="1" ht="38.25" customHeight="1">
      <c r="B244" s="170"/>
      <c r="C244" s="183" t="s">
        <v>495</v>
      </c>
      <c r="D244" s="183" t="s">
        <v>192</v>
      </c>
      <c r="E244" s="184" t="s">
        <v>496</v>
      </c>
      <c r="F244" s="185" t="s">
        <v>497</v>
      </c>
      <c r="G244" s="186" t="s">
        <v>194</v>
      </c>
      <c r="H244" s="187">
        <v>1</v>
      </c>
      <c r="I244" s="188"/>
      <c r="J244" s="189">
        <f t="shared" si="10"/>
        <v>0</v>
      </c>
      <c r="K244" s="185" t="s">
        <v>5</v>
      </c>
      <c r="L244" s="190"/>
      <c r="M244" s="191" t="s">
        <v>5</v>
      </c>
      <c r="N244" s="192" t="s">
        <v>45</v>
      </c>
      <c r="O244" s="38"/>
      <c r="P244" s="180">
        <f t="shared" si="11"/>
        <v>0</v>
      </c>
      <c r="Q244" s="180">
        <v>0</v>
      </c>
      <c r="R244" s="180">
        <f t="shared" si="12"/>
        <v>0</v>
      </c>
      <c r="S244" s="180">
        <v>0</v>
      </c>
      <c r="T244" s="181">
        <f t="shared" si="13"/>
        <v>0</v>
      </c>
      <c r="AR244" s="20" t="s">
        <v>195</v>
      </c>
      <c r="AT244" s="20" t="s">
        <v>192</v>
      </c>
      <c r="AU244" s="20" t="s">
        <v>83</v>
      </c>
      <c r="AY244" s="20" t="s">
        <v>180</v>
      </c>
      <c r="BE244" s="182">
        <f t="shared" si="14"/>
        <v>0</v>
      </c>
      <c r="BF244" s="182">
        <f t="shared" si="15"/>
        <v>0</v>
      </c>
      <c r="BG244" s="182">
        <f t="shared" si="16"/>
        <v>0</v>
      </c>
      <c r="BH244" s="182">
        <f t="shared" si="17"/>
        <v>0</v>
      </c>
      <c r="BI244" s="182">
        <f t="shared" si="18"/>
        <v>0</v>
      </c>
      <c r="BJ244" s="20" t="s">
        <v>24</v>
      </c>
      <c r="BK244" s="182">
        <f t="shared" si="19"/>
        <v>0</v>
      </c>
      <c r="BL244" s="20" t="s">
        <v>189</v>
      </c>
      <c r="BM244" s="20" t="s">
        <v>498</v>
      </c>
    </row>
    <row r="245" spans="2:65" s="1" customFormat="1" ht="16.5" customHeight="1">
      <c r="B245" s="170"/>
      <c r="C245" s="183" t="s">
        <v>499</v>
      </c>
      <c r="D245" s="183" t="s">
        <v>192</v>
      </c>
      <c r="E245" s="184" t="s">
        <v>500</v>
      </c>
      <c r="F245" s="185" t="s">
        <v>501</v>
      </c>
      <c r="G245" s="186" t="s">
        <v>194</v>
      </c>
      <c r="H245" s="187">
        <v>7</v>
      </c>
      <c r="I245" s="188"/>
      <c r="J245" s="189">
        <f t="shared" si="10"/>
        <v>0</v>
      </c>
      <c r="K245" s="185" t="s">
        <v>5</v>
      </c>
      <c r="L245" s="190"/>
      <c r="M245" s="191" t="s">
        <v>5</v>
      </c>
      <c r="N245" s="192" t="s">
        <v>45</v>
      </c>
      <c r="O245" s="38"/>
      <c r="P245" s="180">
        <f t="shared" si="11"/>
        <v>0</v>
      </c>
      <c r="Q245" s="180">
        <v>0</v>
      </c>
      <c r="R245" s="180">
        <f t="shared" si="12"/>
        <v>0</v>
      </c>
      <c r="S245" s="180">
        <v>0</v>
      </c>
      <c r="T245" s="181">
        <f t="shared" si="13"/>
        <v>0</v>
      </c>
      <c r="AR245" s="20" t="s">
        <v>195</v>
      </c>
      <c r="AT245" s="20" t="s">
        <v>192</v>
      </c>
      <c r="AU245" s="20" t="s">
        <v>83</v>
      </c>
      <c r="AY245" s="20" t="s">
        <v>180</v>
      </c>
      <c r="BE245" s="182">
        <f t="shared" si="14"/>
        <v>0</v>
      </c>
      <c r="BF245" s="182">
        <f t="shared" si="15"/>
        <v>0</v>
      </c>
      <c r="BG245" s="182">
        <f t="shared" si="16"/>
        <v>0</v>
      </c>
      <c r="BH245" s="182">
        <f t="shared" si="17"/>
        <v>0</v>
      </c>
      <c r="BI245" s="182">
        <f t="shared" si="18"/>
        <v>0</v>
      </c>
      <c r="BJ245" s="20" t="s">
        <v>24</v>
      </c>
      <c r="BK245" s="182">
        <f t="shared" si="19"/>
        <v>0</v>
      </c>
      <c r="BL245" s="20" t="s">
        <v>189</v>
      </c>
      <c r="BM245" s="20" t="s">
        <v>502</v>
      </c>
    </row>
    <row r="246" spans="2:65" s="1" customFormat="1" ht="38.25" customHeight="1">
      <c r="B246" s="170"/>
      <c r="C246" s="183" t="s">
        <v>866</v>
      </c>
      <c r="D246" s="183" t="s">
        <v>192</v>
      </c>
      <c r="E246" s="184" t="s">
        <v>867</v>
      </c>
      <c r="F246" s="185" t="s">
        <v>868</v>
      </c>
      <c r="G246" s="186" t="s">
        <v>194</v>
      </c>
      <c r="H246" s="187">
        <v>1</v>
      </c>
      <c r="I246" s="188"/>
      <c r="J246" s="189">
        <f t="shared" si="10"/>
        <v>0</v>
      </c>
      <c r="K246" s="185" t="s">
        <v>5</v>
      </c>
      <c r="L246" s="190"/>
      <c r="M246" s="191" t="s">
        <v>5</v>
      </c>
      <c r="N246" s="192" t="s">
        <v>45</v>
      </c>
      <c r="O246" s="38"/>
      <c r="P246" s="180">
        <f t="shared" si="11"/>
        <v>0</v>
      </c>
      <c r="Q246" s="180">
        <v>0</v>
      </c>
      <c r="R246" s="180">
        <f t="shared" si="12"/>
        <v>0</v>
      </c>
      <c r="S246" s="180">
        <v>0</v>
      </c>
      <c r="T246" s="181">
        <f t="shared" si="13"/>
        <v>0</v>
      </c>
      <c r="AR246" s="20" t="s">
        <v>195</v>
      </c>
      <c r="AT246" s="20" t="s">
        <v>192</v>
      </c>
      <c r="AU246" s="20" t="s">
        <v>83</v>
      </c>
      <c r="AY246" s="20" t="s">
        <v>180</v>
      </c>
      <c r="BE246" s="182">
        <f t="shared" si="14"/>
        <v>0</v>
      </c>
      <c r="BF246" s="182">
        <f t="shared" si="15"/>
        <v>0</v>
      </c>
      <c r="BG246" s="182">
        <f t="shared" si="16"/>
        <v>0</v>
      </c>
      <c r="BH246" s="182">
        <f t="shared" si="17"/>
        <v>0</v>
      </c>
      <c r="BI246" s="182">
        <f t="shared" si="18"/>
        <v>0</v>
      </c>
      <c r="BJ246" s="20" t="s">
        <v>24</v>
      </c>
      <c r="BK246" s="182">
        <f t="shared" si="19"/>
        <v>0</v>
      </c>
      <c r="BL246" s="20" t="s">
        <v>189</v>
      </c>
      <c r="BM246" s="20" t="s">
        <v>869</v>
      </c>
    </row>
    <row r="247" spans="2:65" s="1" customFormat="1" ht="38.25" customHeight="1">
      <c r="B247" s="170"/>
      <c r="C247" s="183" t="s">
        <v>870</v>
      </c>
      <c r="D247" s="183" t="s">
        <v>192</v>
      </c>
      <c r="E247" s="184" t="s">
        <v>833</v>
      </c>
      <c r="F247" s="185" t="s">
        <v>834</v>
      </c>
      <c r="G247" s="186" t="s">
        <v>194</v>
      </c>
      <c r="H247" s="187">
        <v>8</v>
      </c>
      <c r="I247" s="188"/>
      <c r="J247" s="189">
        <f t="shared" si="10"/>
        <v>0</v>
      </c>
      <c r="K247" s="185" t="s">
        <v>5</v>
      </c>
      <c r="L247" s="190"/>
      <c r="M247" s="191" t="s">
        <v>5</v>
      </c>
      <c r="N247" s="192" t="s">
        <v>45</v>
      </c>
      <c r="O247" s="38"/>
      <c r="P247" s="180">
        <f t="shared" si="11"/>
        <v>0</v>
      </c>
      <c r="Q247" s="180">
        <v>0</v>
      </c>
      <c r="R247" s="180">
        <f t="shared" si="12"/>
        <v>0</v>
      </c>
      <c r="S247" s="180">
        <v>0</v>
      </c>
      <c r="T247" s="181">
        <f t="shared" si="13"/>
        <v>0</v>
      </c>
      <c r="AR247" s="20" t="s">
        <v>195</v>
      </c>
      <c r="AT247" s="20" t="s">
        <v>192</v>
      </c>
      <c r="AU247" s="20" t="s">
        <v>83</v>
      </c>
      <c r="AY247" s="20" t="s">
        <v>180</v>
      </c>
      <c r="BE247" s="182">
        <f t="shared" si="14"/>
        <v>0</v>
      </c>
      <c r="BF247" s="182">
        <f t="shared" si="15"/>
        <v>0</v>
      </c>
      <c r="BG247" s="182">
        <f t="shared" si="16"/>
        <v>0</v>
      </c>
      <c r="BH247" s="182">
        <f t="shared" si="17"/>
        <v>0</v>
      </c>
      <c r="BI247" s="182">
        <f t="shared" si="18"/>
        <v>0</v>
      </c>
      <c r="BJ247" s="20" t="s">
        <v>24</v>
      </c>
      <c r="BK247" s="182">
        <f t="shared" si="19"/>
        <v>0</v>
      </c>
      <c r="BL247" s="20" t="s">
        <v>189</v>
      </c>
      <c r="BM247" s="20" t="s">
        <v>871</v>
      </c>
    </row>
    <row r="248" spans="2:65" s="1" customFormat="1" ht="38.25" customHeight="1">
      <c r="B248" s="170"/>
      <c r="C248" s="183" t="s">
        <v>503</v>
      </c>
      <c r="D248" s="183" t="s">
        <v>192</v>
      </c>
      <c r="E248" s="184" t="s">
        <v>504</v>
      </c>
      <c r="F248" s="185" t="s">
        <v>505</v>
      </c>
      <c r="G248" s="186" t="s">
        <v>194</v>
      </c>
      <c r="H248" s="187">
        <v>12</v>
      </c>
      <c r="I248" s="188"/>
      <c r="J248" s="189">
        <f t="shared" si="10"/>
        <v>0</v>
      </c>
      <c r="K248" s="185" t="s">
        <v>5</v>
      </c>
      <c r="L248" s="190"/>
      <c r="M248" s="191" t="s">
        <v>5</v>
      </c>
      <c r="N248" s="192" t="s">
        <v>45</v>
      </c>
      <c r="O248" s="38"/>
      <c r="P248" s="180">
        <f t="shared" si="11"/>
        <v>0</v>
      </c>
      <c r="Q248" s="180">
        <v>0</v>
      </c>
      <c r="R248" s="180">
        <f t="shared" si="12"/>
        <v>0</v>
      </c>
      <c r="S248" s="180">
        <v>0</v>
      </c>
      <c r="T248" s="181">
        <f t="shared" si="13"/>
        <v>0</v>
      </c>
      <c r="AR248" s="20" t="s">
        <v>195</v>
      </c>
      <c r="AT248" s="20" t="s">
        <v>192</v>
      </c>
      <c r="AU248" s="20" t="s">
        <v>83</v>
      </c>
      <c r="AY248" s="20" t="s">
        <v>180</v>
      </c>
      <c r="BE248" s="182">
        <f t="shared" si="14"/>
        <v>0</v>
      </c>
      <c r="BF248" s="182">
        <f t="shared" si="15"/>
        <v>0</v>
      </c>
      <c r="BG248" s="182">
        <f t="shared" si="16"/>
        <v>0</v>
      </c>
      <c r="BH248" s="182">
        <f t="shared" si="17"/>
        <v>0</v>
      </c>
      <c r="BI248" s="182">
        <f t="shared" si="18"/>
        <v>0</v>
      </c>
      <c r="BJ248" s="20" t="s">
        <v>24</v>
      </c>
      <c r="BK248" s="182">
        <f t="shared" si="19"/>
        <v>0</v>
      </c>
      <c r="BL248" s="20" t="s">
        <v>189</v>
      </c>
      <c r="BM248" s="20" t="s">
        <v>506</v>
      </c>
    </row>
    <row r="249" spans="2:65" s="1" customFormat="1" ht="25.5" customHeight="1">
      <c r="B249" s="170"/>
      <c r="C249" s="183" t="s">
        <v>1041</v>
      </c>
      <c r="D249" s="183" t="s">
        <v>192</v>
      </c>
      <c r="E249" s="184" t="s">
        <v>1042</v>
      </c>
      <c r="F249" s="185" t="s">
        <v>1043</v>
      </c>
      <c r="G249" s="186" t="s">
        <v>194</v>
      </c>
      <c r="H249" s="187">
        <v>1</v>
      </c>
      <c r="I249" s="188"/>
      <c r="J249" s="189">
        <f t="shared" si="10"/>
        <v>0</v>
      </c>
      <c r="K249" s="185" t="s">
        <v>5</v>
      </c>
      <c r="L249" s="190"/>
      <c r="M249" s="191" t="s">
        <v>5</v>
      </c>
      <c r="N249" s="192" t="s">
        <v>45</v>
      </c>
      <c r="O249" s="38"/>
      <c r="P249" s="180">
        <f t="shared" si="11"/>
        <v>0</v>
      </c>
      <c r="Q249" s="180">
        <v>0</v>
      </c>
      <c r="R249" s="180">
        <f t="shared" si="12"/>
        <v>0</v>
      </c>
      <c r="S249" s="180">
        <v>0</v>
      </c>
      <c r="T249" s="181">
        <f t="shared" si="13"/>
        <v>0</v>
      </c>
      <c r="AR249" s="20" t="s">
        <v>195</v>
      </c>
      <c r="AT249" s="20" t="s">
        <v>192</v>
      </c>
      <c r="AU249" s="20" t="s">
        <v>83</v>
      </c>
      <c r="AY249" s="20" t="s">
        <v>180</v>
      </c>
      <c r="BE249" s="182">
        <f t="shared" si="14"/>
        <v>0</v>
      </c>
      <c r="BF249" s="182">
        <f t="shared" si="15"/>
        <v>0</v>
      </c>
      <c r="BG249" s="182">
        <f t="shared" si="16"/>
        <v>0</v>
      </c>
      <c r="BH249" s="182">
        <f t="shared" si="17"/>
        <v>0</v>
      </c>
      <c r="BI249" s="182">
        <f t="shared" si="18"/>
        <v>0</v>
      </c>
      <c r="BJ249" s="20" t="s">
        <v>24</v>
      </c>
      <c r="BK249" s="182">
        <f t="shared" si="19"/>
        <v>0</v>
      </c>
      <c r="BL249" s="20" t="s">
        <v>189</v>
      </c>
      <c r="BM249" s="20" t="s">
        <v>1044</v>
      </c>
    </row>
    <row r="250" spans="2:65" s="1" customFormat="1" ht="25.5" customHeight="1">
      <c r="B250" s="170"/>
      <c r="C250" s="183" t="s">
        <v>1045</v>
      </c>
      <c r="D250" s="183" t="s">
        <v>192</v>
      </c>
      <c r="E250" s="184" t="s">
        <v>1046</v>
      </c>
      <c r="F250" s="185" t="s">
        <v>1047</v>
      </c>
      <c r="G250" s="186" t="s">
        <v>194</v>
      </c>
      <c r="H250" s="187">
        <v>1</v>
      </c>
      <c r="I250" s="188"/>
      <c r="J250" s="189">
        <f t="shared" si="10"/>
        <v>0</v>
      </c>
      <c r="K250" s="185" t="s">
        <v>5</v>
      </c>
      <c r="L250" s="190"/>
      <c r="M250" s="191" t="s">
        <v>5</v>
      </c>
      <c r="N250" s="192" t="s">
        <v>45</v>
      </c>
      <c r="O250" s="38"/>
      <c r="P250" s="180">
        <f t="shared" si="11"/>
        <v>0</v>
      </c>
      <c r="Q250" s="180">
        <v>0</v>
      </c>
      <c r="R250" s="180">
        <f t="shared" si="12"/>
        <v>0</v>
      </c>
      <c r="S250" s="180">
        <v>0</v>
      </c>
      <c r="T250" s="181">
        <f t="shared" si="13"/>
        <v>0</v>
      </c>
      <c r="AR250" s="20" t="s">
        <v>195</v>
      </c>
      <c r="AT250" s="20" t="s">
        <v>192</v>
      </c>
      <c r="AU250" s="20" t="s">
        <v>83</v>
      </c>
      <c r="AY250" s="20" t="s">
        <v>180</v>
      </c>
      <c r="BE250" s="182">
        <f t="shared" si="14"/>
        <v>0</v>
      </c>
      <c r="BF250" s="182">
        <f t="shared" si="15"/>
        <v>0</v>
      </c>
      <c r="BG250" s="182">
        <f t="shared" si="16"/>
        <v>0</v>
      </c>
      <c r="BH250" s="182">
        <f t="shared" si="17"/>
        <v>0</v>
      </c>
      <c r="BI250" s="182">
        <f t="shared" si="18"/>
        <v>0</v>
      </c>
      <c r="BJ250" s="20" t="s">
        <v>24</v>
      </c>
      <c r="BK250" s="182">
        <f t="shared" si="19"/>
        <v>0</v>
      </c>
      <c r="BL250" s="20" t="s">
        <v>189</v>
      </c>
      <c r="BM250" s="20" t="s">
        <v>1048</v>
      </c>
    </row>
    <row r="251" spans="2:65" s="1" customFormat="1" ht="25.5" customHeight="1">
      <c r="B251" s="170"/>
      <c r="C251" s="183" t="s">
        <v>1049</v>
      </c>
      <c r="D251" s="183" t="s">
        <v>192</v>
      </c>
      <c r="E251" s="184" t="s">
        <v>1050</v>
      </c>
      <c r="F251" s="185" t="s">
        <v>1051</v>
      </c>
      <c r="G251" s="186" t="s">
        <v>194</v>
      </c>
      <c r="H251" s="187">
        <v>1</v>
      </c>
      <c r="I251" s="188"/>
      <c r="J251" s="189">
        <f t="shared" si="10"/>
        <v>0</v>
      </c>
      <c r="K251" s="185" t="s">
        <v>5</v>
      </c>
      <c r="L251" s="190"/>
      <c r="M251" s="191" t="s">
        <v>5</v>
      </c>
      <c r="N251" s="192" t="s">
        <v>45</v>
      </c>
      <c r="O251" s="38"/>
      <c r="P251" s="180">
        <f t="shared" si="11"/>
        <v>0</v>
      </c>
      <c r="Q251" s="180">
        <v>0</v>
      </c>
      <c r="R251" s="180">
        <f t="shared" si="12"/>
        <v>0</v>
      </c>
      <c r="S251" s="180">
        <v>0</v>
      </c>
      <c r="T251" s="181">
        <f t="shared" si="13"/>
        <v>0</v>
      </c>
      <c r="AR251" s="20" t="s">
        <v>195</v>
      </c>
      <c r="AT251" s="20" t="s">
        <v>192</v>
      </c>
      <c r="AU251" s="20" t="s">
        <v>83</v>
      </c>
      <c r="AY251" s="20" t="s">
        <v>180</v>
      </c>
      <c r="BE251" s="182">
        <f t="shared" si="14"/>
        <v>0</v>
      </c>
      <c r="BF251" s="182">
        <f t="shared" si="15"/>
        <v>0</v>
      </c>
      <c r="BG251" s="182">
        <f t="shared" si="16"/>
        <v>0</v>
      </c>
      <c r="BH251" s="182">
        <f t="shared" si="17"/>
        <v>0</v>
      </c>
      <c r="BI251" s="182">
        <f t="shared" si="18"/>
        <v>0</v>
      </c>
      <c r="BJ251" s="20" t="s">
        <v>24</v>
      </c>
      <c r="BK251" s="182">
        <f t="shared" si="19"/>
        <v>0</v>
      </c>
      <c r="BL251" s="20" t="s">
        <v>189</v>
      </c>
      <c r="BM251" s="20" t="s">
        <v>1052</v>
      </c>
    </row>
    <row r="252" spans="2:65" s="1" customFormat="1" ht="25.5" customHeight="1">
      <c r="B252" s="170"/>
      <c r="C252" s="183" t="s">
        <v>884</v>
      </c>
      <c r="D252" s="183" t="s">
        <v>192</v>
      </c>
      <c r="E252" s="184" t="s">
        <v>885</v>
      </c>
      <c r="F252" s="185" t="s">
        <v>886</v>
      </c>
      <c r="G252" s="186" t="s">
        <v>194</v>
      </c>
      <c r="H252" s="187">
        <v>2</v>
      </c>
      <c r="I252" s="188"/>
      <c r="J252" s="189">
        <f t="shared" si="10"/>
        <v>0</v>
      </c>
      <c r="K252" s="185" t="s">
        <v>5</v>
      </c>
      <c r="L252" s="190"/>
      <c r="M252" s="191" t="s">
        <v>5</v>
      </c>
      <c r="N252" s="192" t="s">
        <v>45</v>
      </c>
      <c r="O252" s="38"/>
      <c r="P252" s="180">
        <f t="shared" si="11"/>
        <v>0</v>
      </c>
      <c r="Q252" s="180">
        <v>0</v>
      </c>
      <c r="R252" s="180">
        <f t="shared" si="12"/>
        <v>0</v>
      </c>
      <c r="S252" s="180">
        <v>0</v>
      </c>
      <c r="T252" s="181">
        <f t="shared" si="13"/>
        <v>0</v>
      </c>
      <c r="AR252" s="20" t="s">
        <v>195</v>
      </c>
      <c r="AT252" s="20" t="s">
        <v>192</v>
      </c>
      <c r="AU252" s="20" t="s">
        <v>83</v>
      </c>
      <c r="AY252" s="20" t="s">
        <v>180</v>
      </c>
      <c r="BE252" s="182">
        <f t="shared" si="14"/>
        <v>0</v>
      </c>
      <c r="BF252" s="182">
        <f t="shared" si="15"/>
        <v>0</v>
      </c>
      <c r="BG252" s="182">
        <f t="shared" si="16"/>
        <v>0</v>
      </c>
      <c r="BH252" s="182">
        <f t="shared" si="17"/>
        <v>0</v>
      </c>
      <c r="BI252" s="182">
        <f t="shared" si="18"/>
        <v>0</v>
      </c>
      <c r="BJ252" s="20" t="s">
        <v>24</v>
      </c>
      <c r="BK252" s="182">
        <f t="shared" si="19"/>
        <v>0</v>
      </c>
      <c r="BL252" s="20" t="s">
        <v>189</v>
      </c>
      <c r="BM252" s="20" t="s">
        <v>887</v>
      </c>
    </row>
    <row r="253" spans="2:65" s="1" customFormat="1" ht="25.5" customHeight="1">
      <c r="B253" s="170"/>
      <c r="C253" s="183" t="s">
        <v>888</v>
      </c>
      <c r="D253" s="183" t="s">
        <v>192</v>
      </c>
      <c r="E253" s="184" t="s">
        <v>889</v>
      </c>
      <c r="F253" s="185" t="s">
        <v>890</v>
      </c>
      <c r="G253" s="186" t="s">
        <v>194</v>
      </c>
      <c r="H253" s="187">
        <v>1</v>
      </c>
      <c r="I253" s="188"/>
      <c r="J253" s="189">
        <f t="shared" si="10"/>
        <v>0</v>
      </c>
      <c r="K253" s="185" t="s">
        <v>5</v>
      </c>
      <c r="L253" s="190"/>
      <c r="M253" s="191" t="s">
        <v>5</v>
      </c>
      <c r="N253" s="192" t="s">
        <v>45</v>
      </c>
      <c r="O253" s="38"/>
      <c r="P253" s="180">
        <f t="shared" si="11"/>
        <v>0</v>
      </c>
      <c r="Q253" s="180">
        <v>0</v>
      </c>
      <c r="R253" s="180">
        <f t="shared" si="12"/>
        <v>0</v>
      </c>
      <c r="S253" s="180">
        <v>0</v>
      </c>
      <c r="T253" s="181">
        <f t="shared" si="13"/>
        <v>0</v>
      </c>
      <c r="AR253" s="20" t="s">
        <v>195</v>
      </c>
      <c r="AT253" s="20" t="s">
        <v>192</v>
      </c>
      <c r="AU253" s="20" t="s">
        <v>83</v>
      </c>
      <c r="AY253" s="20" t="s">
        <v>180</v>
      </c>
      <c r="BE253" s="182">
        <f t="shared" si="14"/>
        <v>0</v>
      </c>
      <c r="BF253" s="182">
        <f t="shared" si="15"/>
        <v>0</v>
      </c>
      <c r="BG253" s="182">
        <f t="shared" si="16"/>
        <v>0</v>
      </c>
      <c r="BH253" s="182">
        <f t="shared" si="17"/>
        <v>0</v>
      </c>
      <c r="BI253" s="182">
        <f t="shared" si="18"/>
        <v>0</v>
      </c>
      <c r="BJ253" s="20" t="s">
        <v>24</v>
      </c>
      <c r="BK253" s="182">
        <f t="shared" si="19"/>
        <v>0</v>
      </c>
      <c r="BL253" s="20" t="s">
        <v>189</v>
      </c>
      <c r="BM253" s="20" t="s">
        <v>891</v>
      </c>
    </row>
    <row r="254" spans="2:65" s="1" customFormat="1" ht="25.5" customHeight="1">
      <c r="B254" s="170"/>
      <c r="C254" s="183" t="s">
        <v>892</v>
      </c>
      <c r="D254" s="183" t="s">
        <v>192</v>
      </c>
      <c r="E254" s="184" t="s">
        <v>893</v>
      </c>
      <c r="F254" s="185" t="s">
        <v>894</v>
      </c>
      <c r="G254" s="186" t="s">
        <v>194</v>
      </c>
      <c r="H254" s="187">
        <v>20</v>
      </c>
      <c r="I254" s="188"/>
      <c r="J254" s="189">
        <f t="shared" si="10"/>
        <v>0</v>
      </c>
      <c r="K254" s="185" t="s">
        <v>5</v>
      </c>
      <c r="L254" s="190"/>
      <c r="M254" s="191" t="s">
        <v>5</v>
      </c>
      <c r="N254" s="192" t="s">
        <v>45</v>
      </c>
      <c r="O254" s="38"/>
      <c r="P254" s="180">
        <f t="shared" si="11"/>
        <v>0</v>
      </c>
      <c r="Q254" s="180">
        <v>0</v>
      </c>
      <c r="R254" s="180">
        <f t="shared" si="12"/>
        <v>0</v>
      </c>
      <c r="S254" s="180">
        <v>0</v>
      </c>
      <c r="T254" s="181">
        <f t="shared" si="13"/>
        <v>0</v>
      </c>
      <c r="AR254" s="20" t="s">
        <v>195</v>
      </c>
      <c r="AT254" s="20" t="s">
        <v>192</v>
      </c>
      <c r="AU254" s="20" t="s">
        <v>83</v>
      </c>
      <c r="AY254" s="20" t="s">
        <v>180</v>
      </c>
      <c r="BE254" s="182">
        <f t="shared" si="14"/>
        <v>0</v>
      </c>
      <c r="BF254" s="182">
        <f t="shared" si="15"/>
        <v>0</v>
      </c>
      <c r="BG254" s="182">
        <f t="shared" si="16"/>
        <v>0</v>
      </c>
      <c r="BH254" s="182">
        <f t="shared" si="17"/>
        <v>0</v>
      </c>
      <c r="BI254" s="182">
        <f t="shared" si="18"/>
        <v>0</v>
      </c>
      <c r="BJ254" s="20" t="s">
        <v>24</v>
      </c>
      <c r="BK254" s="182">
        <f t="shared" si="19"/>
        <v>0</v>
      </c>
      <c r="BL254" s="20" t="s">
        <v>189</v>
      </c>
      <c r="BM254" s="20" t="s">
        <v>895</v>
      </c>
    </row>
    <row r="255" spans="2:65" s="1" customFormat="1" ht="25.5" customHeight="1">
      <c r="B255" s="170"/>
      <c r="C255" s="183" t="s">
        <v>900</v>
      </c>
      <c r="D255" s="183" t="s">
        <v>192</v>
      </c>
      <c r="E255" s="184" t="s">
        <v>901</v>
      </c>
      <c r="F255" s="185" t="s">
        <v>902</v>
      </c>
      <c r="G255" s="186" t="s">
        <v>194</v>
      </c>
      <c r="H255" s="187">
        <v>3</v>
      </c>
      <c r="I255" s="188"/>
      <c r="J255" s="189">
        <f t="shared" si="10"/>
        <v>0</v>
      </c>
      <c r="K255" s="185" t="s">
        <v>5</v>
      </c>
      <c r="L255" s="190"/>
      <c r="M255" s="191" t="s">
        <v>5</v>
      </c>
      <c r="N255" s="192" t="s">
        <v>45</v>
      </c>
      <c r="O255" s="38"/>
      <c r="P255" s="180">
        <f t="shared" si="11"/>
        <v>0</v>
      </c>
      <c r="Q255" s="180">
        <v>0</v>
      </c>
      <c r="R255" s="180">
        <f t="shared" si="12"/>
        <v>0</v>
      </c>
      <c r="S255" s="180">
        <v>0</v>
      </c>
      <c r="T255" s="181">
        <f t="shared" si="13"/>
        <v>0</v>
      </c>
      <c r="AR255" s="20" t="s">
        <v>195</v>
      </c>
      <c r="AT255" s="20" t="s">
        <v>192</v>
      </c>
      <c r="AU255" s="20" t="s">
        <v>83</v>
      </c>
      <c r="AY255" s="20" t="s">
        <v>180</v>
      </c>
      <c r="BE255" s="182">
        <f t="shared" si="14"/>
        <v>0</v>
      </c>
      <c r="BF255" s="182">
        <f t="shared" si="15"/>
        <v>0</v>
      </c>
      <c r="BG255" s="182">
        <f t="shared" si="16"/>
        <v>0</v>
      </c>
      <c r="BH255" s="182">
        <f t="shared" si="17"/>
        <v>0</v>
      </c>
      <c r="BI255" s="182">
        <f t="shared" si="18"/>
        <v>0</v>
      </c>
      <c r="BJ255" s="20" t="s">
        <v>24</v>
      </c>
      <c r="BK255" s="182">
        <f t="shared" si="19"/>
        <v>0</v>
      </c>
      <c r="BL255" s="20" t="s">
        <v>189</v>
      </c>
      <c r="BM255" s="20" t="s">
        <v>903</v>
      </c>
    </row>
    <row r="256" spans="2:65" s="1" customFormat="1" ht="25.5" customHeight="1">
      <c r="B256" s="170"/>
      <c r="C256" s="183" t="s">
        <v>908</v>
      </c>
      <c r="D256" s="183" t="s">
        <v>192</v>
      </c>
      <c r="E256" s="184" t="s">
        <v>909</v>
      </c>
      <c r="F256" s="185" t="s">
        <v>910</v>
      </c>
      <c r="G256" s="186" t="s">
        <v>194</v>
      </c>
      <c r="H256" s="187">
        <v>2</v>
      </c>
      <c r="I256" s="188"/>
      <c r="J256" s="189">
        <f t="shared" si="10"/>
        <v>0</v>
      </c>
      <c r="K256" s="185" t="s">
        <v>5</v>
      </c>
      <c r="L256" s="190"/>
      <c r="M256" s="191" t="s">
        <v>5</v>
      </c>
      <c r="N256" s="192" t="s">
        <v>45</v>
      </c>
      <c r="O256" s="38"/>
      <c r="P256" s="180">
        <f t="shared" si="11"/>
        <v>0</v>
      </c>
      <c r="Q256" s="180">
        <v>0</v>
      </c>
      <c r="R256" s="180">
        <f t="shared" si="12"/>
        <v>0</v>
      </c>
      <c r="S256" s="180">
        <v>0</v>
      </c>
      <c r="T256" s="181">
        <f t="shared" si="13"/>
        <v>0</v>
      </c>
      <c r="AR256" s="20" t="s">
        <v>195</v>
      </c>
      <c r="AT256" s="20" t="s">
        <v>192</v>
      </c>
      <c r="AU256" s="20" t="s">
        <v>83</v>
      </c>
      <c r="AY256" s="20" t="s">
        <v>180</v>
      </c>
      <c r="BE256" s="182">
        <f t="shared" si="14"/>
        <v>0</v>
      </c>
      <c r="BF256" s="182">
        <f t="shared" si="15"/>
        <v>0</v>
      </c>
      <c r="BG256" s="182">
        <f t="shared" si="16"/>
        <v>0</v>
      </c>
      <c r="BH256" s="182">
        <f t="shared" si="17"/>
        <v>0</v>
      </c>
      <c r="BI256" s="182">
        <f t="shared" si="18"/>
        <v>0</v>
      </c>
      <c r="BJ256" s="20" t="s">
        <v>24</v>
      </c>
      <c r="BK256" s="182">
        <f t="shared" si="19"/>
        <v>0</v>
      </c>
      <c r="BL256" s="20" t="s">
        <v>189</v>
      </c>
      <c r="BM256" s="20" t="s">
        <v>911</v>
      </c>
    </row>
    <row r="257" spans="2:65" s="10" customFormat="1" ht="29.85" customHeight="1">
      <c r="B257" s="156"/>
      <c r="D257" s="167" t="s">
        <v>73</v>
      </c>
      <c r="E257" s="168" t="s">
        <v>507</v>
      </c>
      <c r="F257" s="168" t="s">
        <v>508</v>
      </c>
      <c r="I257" s="159"/>
      <c r="J257" s="169">
        <f>BK257</f>
        <v>0</v>
      </c>
      <c r="L257" s="156"/>
      <c r="M257" s="161"/>
      <c r="N257" s="162"/>
      <c r="O257" s="162"/>
      <c r="P257" s="163">
        <f>SUM(P258:P260)</f>
        <v>0</v>
      </c>
      <c r="Q257" s="162"/>
      <c r="R257" s="163">
        <f>SUM(R258:R260)</f>
        <v>3.3599999999999998E-4</v>
      </c>
      <c r="S257" s="162"/>
      <c r="T257" s="164">
        <f>SUM(T258:T260)</f>
        <v>0</v>
      </c>
      <c r="AR257" s="157" t="s">
        <v>83</v>
      </c>
      <c r="AT257" s="165" t="s">
        <v>73</v>
      </c>
      <c r="AU257" s="165" t="s">
        <v>24</v>
      </c>
      <c r="AY257" s="157" t="s">
        <v>180</v>
      </c>
      <c r="BK257" s="166">
        <f>SUM(BK258:BK260)</f>
        <v>0</v>
      </c>
    </row>
    <row r="258" spans="2:65" s="1" customFormat="1" ht="38.25" customHeight="1">
      <c r="B258" s="170"/>
      <c r="C258" s="171" t="s">
        <v>509</v>
      </c>
      <c r="D258" s="171" t="s">
        <v>184</v>
      </c>
      <c r="E258" s="172" t="s">
        <v>510</v>
      </c>
      <c r="F258" s="173" t="s">
        <v>511</v>
      </c>
      <c r="G258" s="174" t="s">
        <v>512</v>
      </c>
      <c r="H258" s="175">
        <v>0.3</v>
      </c>
      <c r="I258" s="176"/>
      <c r="J258" s="177">
        <f>ROUND(I258*H258,2)</f>
        <v>0</v>
      </c>
      <c r="K258" s="173" t="s">
        <v>472</v>
      </c>
      <c r="L258" s="37"/>
      <c r="M258" s="178" t="s">
        <v>5</v>
      </c>
      <c r="N258" s="179" t="s">
        <v>45</v>
      </c>
      <c r="O258" s="38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AR258" s="20" t="s">
        <v>189</v>
      </c>
      <c r="AT258" s="20" t="s">
        <v>184</v>
      </c>
      <c r="AU258" s="20" t="s">
        <v>83</v>
      </c>
      <c r="AY258" s="20" t="s">
        <v>180</v>
      </c>
      <c r="BE258" s="182">
        <f>IF(N258="základní",J258,0)</f>
        <v>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20" t="s">
        <v>24</v>
      </c>
      <c r="BK258" s="182">
        <f>ROUND(I258*H258,2)</f>
        <v>0</v>
      </c>
      <c r="BL258" s="20" t="s">
        <v>189</v>
      </c>
      <c r="BM258" s="20" t="s">
        <v>513</v>
      </c>
    </row>
    <row r="259" spans="2:65" s="1" customFormat="1" ht="25.5" customHeight="1">
      <c r="B259" s="170"/>
      <c r="C259" s="183" t="s">
        <v>514</v>
      </c>
      <c r="D259" s="183" t="s">
        <v>192</v>
      </c>
      <c r="E259" s="184" t="s">
        <v>515</v>
      </c>
      <c r="F259" s="185" t="s">
        <v>516</v>
      </c>
      <c r="G259" s="186" t="s">
        <v>512</v>
      </c>
      <c r="H259" s="187">
        <v>0.06</v>
      </c>
      <c r="I259" s="188"/>
      <c r="J259" s="189">
        <f>ROUND(I259*H259,2)</f>
        <v>0</v>
      </c>
      <c r="K259" s="185" t="s">
        <v>472</v>
      </c>
      <c r="L259" s="190"/>
      <c r="M259" s="191" t="s">
        <v>5</v>
      </c>
      <c r="N259" s="192" t="s">
        <v>45</v>
      </c>
      <c r="O259" s="38"/>
      <c r="P259" s="180">
        <f>O259*H259</f>
        <v>0</v>
      </c>
      <c r="Q259" s="180">
        <v>5.5999999999999999E-3</v>
      </c>
      <c r="R259" s="180">
        <f>Q259*H259</f>
        <v>3.3599999999999998E-4</v>
      </c>
      <c r="S259" s="180">
        <v>0</v>
      </c>
      <c r="T259" s="181">
        <f>S259*H259</f>
        <v>0</v>
      </c>
      <c r="AR259" s="20" t="s">
        <v>195</v>
      </c>
      <c r="AT259" s="20" t="s">
        <v>192</v>
      </c>
      <c r="AU259" s="20" t="s">
        <v>83</v>
      </c>
      <c r="AY259" s="20" t="s">
        <v>180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20" t="s">
        <v>24</v>
      </c>
      <c r="BK259" s="182">
        <f>ROUND(I259*H259,2)</f>
        <v>0</v>
      </c>
      <c r="BL259" s="20" t="s">
        <v>189</v>
      </c>
      <c r="BM259" s="20" t="s">
        <v>517</v>
      </c>
    </row>
    <row r="260" spans="2:65" s="1" customFormat="1" ht="25.5" customHeight="1">
      <c r="B260" s="170"/>
      <c r="C260" s="183" t="s">
        <v>518</v>
      </c>
      <c r="D260" s="183" t="s">
        <v>192</v>
      </c>
      <c r="E260" s="184" t="s">
        <v>519</v>
      </c>
      <c r="F260" s="185" t="s">
        <v>520</v>
      </c>
      <c r="G260" s="186" t="s">
        <v>521</v>
      </c>
      <c r="H260" s="187">
        <v>6</v>
      </c>
      <c r="I260" s="188"/>
      <c r="J260" s="189">
        <f>ROUND(I260*H260,2)</f>
        <v>0</v>
      </c>
      <c r="K260" s="185" t="s">
        <v>5</v>
      </c>
      <c r="L260" s="190"/>
      <c r="M260" s="191" t="s">
        <v>5</v>
      </c>
      <c r="N260" s="192" t="s">
        <v>45</v>
      </c>
      <c r="O260" s="38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AR260" s="20" t="s">
        <v>195</v>
      </c>
      <c r="AT260" s="20" t="s">
        <v>192</v>
      </c>
      <c r="AU260" s="20" t="s">
        <v>83</v>
      </c>
      <c r="AY260" s="20" t="s">
        <v>180</v>
      </c>
      <c r="BE260" s="182">
        <f>IF(N260="základní",J260,0)</f>
        <v>0</v>
      </c>
      <c r="BF260" s="182">
        <f>IF(N260="snížená",J260,0)</f>
        <v>0</v>
      </c>
      <c r="BG260" s="182">
        <f>IF(N260="zákl. přenesená",J260,0)</f>
        <v>0</v>
      </c>
      <c r="BH260" s="182">
        <f>IF(N260="sníž. přenesená",J260,0)</f>
        <v>0</v>
      </c>
      <c r="BI260" s="182">
        <f>IF(N260="nulová",J260,0)</f>
        <v>0</v>
      </c>
      <c r="BJ260" s="20" t="s">
        <v>24</v>
      </c>
      <c r="BK260" s="182">
        <f>ROUND(I260*H260,2)</f>
        <v>0</v>
      </c>
      <c r="BL260" s="20" t="s">
        <v>189</v>
      </c>
      <c r="BM260" s="20" t="s">
        <v>522</v>
      </c>
    </row>
    <row r="261" spans="2:65" s="10" customFormat="1" ht="29.85" customHeight="1">
      <c r="B261" s="156"/>
      <c r="D261" s="167" t="s">
        <v>73</v>
      </c>
      <c r="E261" s="168" t="s">
        <v>523</v>
      </c>
      <c r="F261" s="168" t="s">
        <v>524</v>
      </c>
      <c r="I261" s="159"/>
      <c r="J261" s="169">
        <f>BK261</f>
        <v>0</v>
      </c>
      <c r="L261" s="156"/>
      <c r="M261" s="161"/>
      <c r="N261" s="162"/>
      <c r="O261" s="162"/>
      <c r="P261" s="163">
        <f>SUM(P262:P263)</f>
        <v>0</v>
      </c>
      <c r="Q261" s="162"/>
      <c r="R261" s="163">
        <f>SUM(R262:R263)</f>
        <v>0</v>
      </c>
      <c r="S261" s="162"/>
      <c r="T261" s="164">
        <f>SUM(T262:T263)</f>
        <v>0</v>
      </c>
      <c r="AR261" s="157" t="s">
        <v>83</v>
      </c>
      <c r="AT261" s="165" t="s">
        <v>73</v>
      </c>
      <c r="AU261" s="165" t="s">
        <v>24</v>
      </c>
      <c r="AY261" s="157" t="s">
        <v>180</v>
      </c>
      <c r="BK261" s="166">
        <f>SUM(BK262:BK263)</f>
        <v>0</v>
      </c>
    </row>
    <row r="262" spans="2:65" s="1" customFormat="1" ht="25.5" customHeight="1">
      <c r="B262" s="170"/>
      <c r="C262" s="171" t="s">
        <v>525</v>
      </c>
      <c r="D262" s="171" t="s">
        <v>184</v>
      </c>
      <c r="E262" s="172" t="s">
        <v>469</v>
      </c>
      <c r="F262" s="173" t="s">
        <v>470</v>
      </c>
      <c r="G262" s="174" t="s">
        <v>471</v>
      </c>
      <c r="H262" s="175">
        <v>30</v>
      </c>
      <c r="I262" s="176"/>
      <c r="J262" s="177">
        <f>ROUND(I262*H262,2)</f>
        <v>0</v>
      </c>
      <c r="K262" s="173" t="s">
        <v>472</v>
      </c>
      <c r="L262" s="37"/>
      <c r="M262" s="178" t="s">
        <v>5</v>
      </c>
      <c r="N262" s="179" t="s">
        <v>45</v>
      </c>
      <c r="O262" s="38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AR262" s="20" t="s">
        <v>473</v>
      </c>
      <c r="AT262" s="20" t="s">
        <v>184</v>
      </c>
      <c r="AU262" s="20" t="s">
        <v>83</v>
      </c>
      <c r="AY262" s="20" t="s">
        <v>180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20" t="s">
        <v>24</v>
      </c>
      <c r="BK262" s="182">
        <f>ROUND(I262*H262,2)</f>
        <v>0</v>
      </c>
      <c r="BL262" s="20" t="s">
        <v>473</v>
      </c>
      <c r="BM262" s="20" t="s">
        <v>526</v>
      </c>
    </row>
    <row r="263" spans="2:65" s="1" customFormat="1" ht="16.5" customHeight="1">
      <c r="B263" s="170"/>
      <c r="C263" s="183" t="s">
        <v>527</v>
      </c>
      <c r="D263" s="183" t="s">
        <v>192</v>
      </c>
      <c r="E263" s="184" t="s">
        <v>912</v>
      </c>
      <c r="F263" s="185" t="s">
        <v>529</v>
      </c>
      <c r="G263" s="186" t="s">
        <v>530</v>
      </c>
      <c r="H263" s="187">
        <v>1</v>
      </c>
      <c r="I263" s="188"/>
      <c r="J263" s="189">
        <f>ROUND(I263*H263,2)</f>
        <v>0</v>
      </c>
      <c r="K263" s="185" t="s">
        <v>5</v>
      </c>
      <c r="L263" s="190"/>
      <c r="M263" s="191" t="s">
        <v>5</v>
      </c>
      <c r="N263" s="192" t="s">
        <v>45</v>
      </c>
      <c r="O263" s="38"/>
      <c r="P263" s="180">
        <f>O263*H263</f>
        <v>0</v>
      </c>
      <c r="Q263" s="180">
        <v>0</v>
      </c>
      <c r="R263" s="180">
        <f>Q263*H263</f>
        <v>0</v>
      </c>
      <c r="S263" s="180">
        <v>0</v>
      </c>
      <c r="T263" s="181">
        <f>S263*H263</f>
        <v>0</v>
      </c>
      <c r="AR263" s="20" t="s">
        <v>195</v>
      </c>
      <c r="AT263" s="20" t="s">
        <v>192</v>
      </c>
      <c r="AU263" s="20" t="s">
        <v>83</v>
      </c>
      <c r="AY263" s="20" t="s">
        <v>180</v>
      </c>
      <c r="BE263" s="182">
        <f>IF(N263="základní",J263,0)</f>
        <v>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20" t="s">
        <v>24</v>
      </c>
      <c r="BK263" s="182">
        <f>ROUND(I263*H263,2)</f>
        <v>0</v>
      </c>
      <c r="BL263" s="20" t="s">
        <v>189</v>
      </c>
      <c r="BM263" s="20" t="s">
        <v>531</v>
      </c>
    </row>
    <row r="264" spans="2:65" s="10" customFormat="1" ht="29.85" customHeight="1">
      <c r="B264" s="156"/>
      <c r="D264" s="167" t="s">
        <v>73</v>
      </c>
      <c r="E264" s="168" t="s">
        <v>532</v>
      </c>
      <c r="F264" s="168" t="s">
        <v>533</v>
      </c>
      <c r="I264" s="159"/>
      <c r="J264" s="169">
        <f>BK264</f>
        <v>0</v>
      </c>
      <c r="L264" s="156"/>
      <c r="M264" s="161"/>
      <c r="N264" s="162"/>
      <c r="O264" s="162"/>
      <c r="P264" s="163">
        <f>SUM(P265:P266)</f>
        <v>0</v>
      </c>
      <c r="Q264" s="162"/>
      <c r="R264" s="163">
        <f>SUM(R265:R266)</f>
        <v>0</v>
      </c>
      <c r="S264" s="162"/>
      <c r="T264" s="164">
        <f>SUM(T265:T266)</f>
        <v>0</v>
      </c>
      <c r="AR264" s="157" t="s">
        <v>83</v>
      </c>
      <c r="AT264" s="165" t="s">
        <v>73</v>
      </c>
      <c r="AU264" s="165" t="s">
        <v>24</v>
      </c>
      <c r="AY264" s="157" t="s">
        <v>180</v>
      </c>
      <c r="BK264" s="166">
        <f>SUM(BK265:BK266)</f>
        <v>0</v>
      </c>
    </row>
    <row r="265" spans="2:65" s="1" customFormat="1" ht="25.5" customHeight="1">
      <c r="B265" s="170"/>
      <c r="C265" s="171" t="s">
        <v>534</v>
      </c>
      <c r="D265" s="171" t="s">
        <v>184</v>
      </c>
      <c r="E265" s="172" t="s">
        <v>469</v>
      </c>
      <c r="F265" s="173" t="s">
        <v>470</v>
      </c>
      <c r="G265" s="174" t="s">
        <v>471</v>
      </c>
      <c r="H265" s="175">
        <v>30</v>
      </c>
      <c r="I265" s="176"/>
      <c r="J265" s="177">
        <f>ROUND(I265*H265,2)</f>
        <v>0</v>
      </c>
      <c r="K265" s="173" t="s">
        <v>472</v>
      </c>
      <c r="L265" s="37"/>
      <c r="M265" s="178" t="s">
        <v>5</v>
      </c>
      <c r="N265" s="179" t="s">
        <v>45</v>
      </c>
      <c r="O265" s="38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AR265" s="20" t="s">
        <v>473</v>
      </c>
      <c r="AT265" s="20" t="s">
        <v>184</v>
      </c>
      <c r="AU265" s="20" t="s">
        <v>83</v>
      </c>
      <c r="AY265" s="20" t="s">
        <v>180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20" t="s">
        <v>24</v>
      </c>
      <c r="BK265" s="182">
        <f>ROUND(I265*H265,2)</f>
        <v>0</v>
      </c>
      <c r="BL265" s="20" t="s">
        <v>473</v>
      </c>
      <c r="BM265" s="20" t="s">
        <v>535</v>
      </c>
    </row>
    <row r="266" spans="2:65" s="1" customFormat="1" ht="16.5" customHeight="1">
      <c r="B266" s="170"/>
      <c r="C266" s="183" t="s">
        <v>536</v>
      </c>
      <c r="D266" s="183" t="s">
        <v>192</v>
      </c>
      <c r="E266" s="184" t="s">
        <v>913</v>
      </c>
      <c r="F266" s="185" t="s">
        <v>538</v>
      </c>
      <c r="G266" s="186" t="s">
        <v>530</v>
      </c>
      <c r="H266" s="187">
        <v>1</v>
      </c>
      <c r="I266" s="188"/>
      <c r="J266" s="189">
        <f>ROUND(I266*H266,2)</f>
        <v>0</v>
      </c>
      <c r="K266" s="185" t="s">
        <v>5</v>
      </c>
      <c r="L266" s="190"/>
      <c r="M266" s="191" t="s">
        <v>5</v>
      </c>
      <c r="N266" s="192" t="s">
        <v>45</v>
      </c>
      <c r="O266" s="38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AR266" s="20" t="s">
        <v>195</v>
      </c>
      <c r="AT266" s="20" t="s">
        <v>192</v>
      </c>
      <c r="AU266" s="20" t="s">
        <v>83</v>
      </c>
      <c r="AY266" s="20" t="s">
        <v>180</v>
      </c>
      <c r="BE266" s="182">
        <f>IF(N266="základní",J266,0)</f>
        <v>0</v>
      </c>
      <c r="BF266" s="182">
        <f>IF(N266="snížená",J266,0)</f>
        <v>0</v>
      </c>
      <c r="BG266" s="182">
        <f>IF(N266="zákl. přenesená",J266,0)</f>
        <v>0</v>
      </c>
      <c r="BH266" s="182">
        <f>IF(N266="sníž. přenesená",J266,0)</f>
        <v>0</v>
      </c>
      <c r="BI266" s="182">
        <f>IF(N266="nulová",J266,0)</f>
        <v>0</v>
      </c>
      <c r="BJ266" s="20" t="s">
        <v>24</v>
      </c>
      <c r="BK266" s="182">
        <f>ROUND(I266*H266,2)</f>
        <v>0</v>
      </c>
      <c r="BL266" s="20" t="s">
        <v>189</v>
      </c>
      <c r="BM266" s="20" t="s">
        <v>539</v>
      </c>
    </row>
    <row r="267" spans="2:65" s="10" customFormat="1" ht="29.85" customHeight="1">
      <c r="B267" s="156"/>
      <c r="D267" s="167" t="s">
        <v>73</v>
      </c>
      <c r="E267" s="168" t="s">
        <v>540</v>
      </c>
      <c r="F267" s="168" t="s">
        <v>541</v>
      </c>
      <c r="I267" s="159"/>
      <c r="J267" s="169">
        <f>BK267</f>
        <v>0</v>
      </c>
      <c r="L267" s="156"/>
      <c r="M267" s="161"/>
      <c r="N267" s="162"/>
      <c r="O267" s="162"/>
      <c r="P267" s="163">
        <f>SUM(P268:P269)</f>
        <v>0</v>
      </c>
      <c r="Q267" s="162"/>
      <c r="R267" s="163">
        <f>SUM(R268:R269)</f>
        <v>0</v>
      </c>
      <c r="S267" s="162"/>
      <c r="T267" s="164">
        <f>SUM(T268:T269)</f>
        <v>0</v>
      </c>
      <c r="AR267" s="157" t="s">
        <v>83</v>
      </c>
      <c r="AT267" s="165" t="s">
        <v>73</v>
      </c>
      <c r="AU267" s="165" t="s">
        <v>24</v>
      </c>
      <c r="AY267" s="157" t="s">
        <v>180</v>
      </c>
      <c r="BK267" s="166">
        <f>SUM(BK268:BK269)</f>
        <v>0</v>
      </c>
    </row>
    <row r="268" spans="2:65" s="1" customFormat="1" ht="38.25" customHeight="1">
      <c r="B268" s="170"/>
      <c r="C268" s="171" t="s">
        <v>542</v>
      </c>
      <c r="D268" s="171" t="s">
        <v>184</v>
      </c>
      <c r="E268" s="172" t="s">
        <v>543</v>
      </c>
      <c r="F268" s="173" t="s">
        <v>544</v>
      </c>
      <c r="G268" s="174" t="s">
        <v>187</v>
      </c>
      <c r="H268" s="175">
        <v>1</v>
      </c>
      <c r="I268" s="176"/>
      <c r="J268" s="177">
        <f>ROUND(I268*H268,2)</f>
        <v>0</v>
      </c>
      <c r="K268" s="173" t="s">
        <v>188</v>
      </c>
      <c r="L268" s="37"/>
      <c r="M268" s="178" t="s">
        <v>5</v>
      </c>
      <c r="N268" s="179" t="s">
        <v>45</v>
      </c>
      <c r="O268" s="38"/>
      <c r="P268" s="180">
        <f>O268*H268</f>
        <v>0</v>
      </c>
      <c r="Q268" s="180">
        <v>0</v>
      </c>
      <c r="R268" s="180">
        <f>Q268*H268</f>
        <v>0</v>
      </c>
      <c r="S268" s="180">
        <v>0</v>
      </c>
      <c r="T268" s="181">
        <f>S268*H268</f>
        <v>0</v>
      </c>
      <c r="AR268" s="20" t="s">
        <v>189</v>
      </c>
      <c r="AT268" s="20" t="s">
        <v>184</v>
      </c>
      <c r="AU268" s="20" t="s">
        <v>83</v>
      </c>
      <c r="AY268" s="20" t="s">
        <v>180</v>
      </c>
      <c r="BE268" s="182">
        <f>IF(N268="základní",J268,0)</f>
        <v>0</v>
      </c>
      <c r="BF268" s="182">
        <f>IF(N268="snížená",J268,0)</f>
        <v>0</v>
      </c>
      <c r="BG268" s="182">
        <f>IF(N268="zákl. přenesená",J268,0)</f>
        <v>0</v>
      </c>
      <c r="BH268" s="182">
        <f>IF(N268="sníž. přenesená",J268,0)</f>
        <v>0</v>
      </c>
      <c r="BI268" s="182">
        <f>IF(N268="nulová",J268,0)</f>
        <v>0</v>
      </c>
      <c r="BJ268" s="20" t="s">
        <v>24</v>
      </c>
      <c r="BK268" s="182">
        <f>ROUND(I268*H268,2)</f>
        <v>0</v>
      </c>
      <c r="BL268" s="20" t="s">
        <v>189</v>
      </c>
      <c r="BM268" s="20" t="s">
        <v>545</v>
      </c>
    </row>
    <row r="269" spans="2:65" s="1" customFormat="1" ht="27">
      <c r="B269" s="37"/>
      <c r="D269" s="197" t="s">
        <v>204</v>
      </c>
      <c r="F269" s="198" t="s">
        <v>546</v>
      </c>
      <c r="I269" s="195"/>
      <c r="L269" s="37"/>
      <c r="M269" s="196"/>
      <c r="N269" s="38"/>
      <c r="O269" s="38"/>
      <c r="P269" s="38"/>
      <c r="Q269" s="38"/>
      <c r="R269" s="38"/>
      <c r="S269" s="38"/>
      <c r="T269" s="66"/>
      <c r="AT269" s="20" t="s">
        <v>204</v>
      </c>
      <c r="AU269" s="20" t="s">
        <v>83</v>
      </c>
    </row>
    <row r="270" spans="2:65" s="10" customFormat="1" ht="37.35" customHeight="1">
      <c r="B270" s="156"/>
      <c r="D270" s="157" t="s">
        <v>73</v>
      </c>
      <c r="E270" s="158" t="s">
        <v>192</v>
      </c>
      <c r="F270" s="158" t="s">
        <v>547</v>
      </c>
      <c r="I270" s="159"/>
      <c r="J270" s="160">
        <f>BK270</f>
        <v>0</v>
      </c>
      <c r="L270" s="156"/>
      <c r="M270" s="161"/>
      <c r="N270" s="162"/>
      <c r="O270" s="162"/>
      <c r="P270" s="163">
        <f>P271+P274+P277</f>
        <v>0</v>
      </c>
      <c r="Q270" s="162"/>
      <c r="R270" s="163">
        <f>R271+R274+R277</f>
        <v>0</v>
      </c>
      <c r="S270" s="162"/>
      <c r="T270" s="164">
        <f>T271+T274+T277</f>
        <v>0</v>
      </c>
      <c r="AR270" s="157" t="s">
        <v>548</v>
      </c>
      <c r="AT270" s="165" t="s">
        <v>73</v>
      </c>
      <c r="AU270" s="165" t="s">
        <v>74</v>
      </c>
      <c r="AY270" s="157" t="s">
        <v>180</v>
      </c>
      <c r="BK270" s="166">
        <f>BK271+BK274+BK277</f>
        <v>0</v>
      </c>
    </row>
    <row r="271" spans="2:65" s="10" customFormat="1" ht="19.899999999999999" customHeight="1">
      <c r="B271" s="156"/>
      <c r="D271" s="167" t="s">
        <v>73</v>
      </c>
      <c r="E271" s="168" t="s">
        <v>549</v>
      </c>
      <c r="F271" s="168" t="s">
        <v>550</v>
      </c>
      <c r="I271" s="159"/>
      <c r="J271" s="169">
        <f>BK271</f>
        <v>0</v>
      </c>
      <c r="L271" s="156"/>
      <c r="M271" s="161"/>
      <c r="N271" s="162"/>
      <c r="O271" s="162"/>
      <c r="P271" s="163">
        <f>SUM(P272:P273)</f>
        <v>0</v>
      </c>
      <c r="Q271" s="162"/>
      <c r="R271" s="163">
        <f>SUM(R272:R273)</f>
        <v>0</v>
      </c>
      <c r="S271" s="162"/>
      <c r="T271" s="164">
        <f>SUM(T272:T273)</f>
        <v>0</v>
      </c>
      <c r="AR271" s="157" t="s">
        <v>548</v>
      </c>
      <c r="AT271" s="165" t="s">
        <v>73</v>
      </c>
      <c r="AU271" s="165" t="s">
        <v>24</v>
      </c>
      <c r="AY271" s="157" t="s">
        <v>180</v>
      </c>
      <c r="BK271" s="166">
        <f>SUM(BK272:BK273)</f>
        <v>0</v>
      </c>
    </row>
    <row r="272" spans="2:65" s="1" customFormat="1" ht="38.25" customHeight="1">
      <c r="B272" s="170"/>
      <c r="C272" s="171" t="s">
        <v>551</v>
      </c>
      <c r="D272" s="171" t="s">
        <v>184</v>
      </c>
      <c r="E272" s="172" t="s">
        <v>552</v>
      </c>
      <c r="F272" s="173" t="s">
        <v>553</v>
      </c>
      <c r="G272" s="174" t="s">
        <v>554</v>
      </c>
      <c r="H272" s="175">
        <v>0.2</v>
      </c>
      <c r="I272" s="176"/>
      <c r="J272" s="177">
        <f>ROUND(I272*H272,2)</f>
        <v>0</v>
      </c>
      <c r="K272" s="173" t="s">
        <v>188</v>
      </c>
      <c r="L272" s="37"/>
      <c r="M272" s="178" t="s">
        <v>5</v>
      </c>
      <c r="N272" s="179" t="s">
        <v>45</v>
      </c>
      <c r="O272" s="38"/>
      <c r="P272" s="180">
        <f>O272*H272</f>
        <v>0</v>
      </c>
      <c r="Q272" s="180">
        <v>0</v>
      </c>
      <c r="R272" s="180">
        <f>Q272*H272</f>
        <v>0</v>
      </c>
      <c r="S272" s="180">
        <v>0</v>
      </c>
      <c r="T272" s="181">
        <f>S272*H272</f>
        <v>0</v>
      </c>
      <c r="AR272" s="20" t="s">
        <v>555</v>
      </c>
      <c r="AT272" s="20" t="s">
        <v>184</v>
      </c>
      <c r="AU272" s="20" t="s">
        <v>83</v>
      </c>
      <c r="AY272" s="20" t="s">
        <v>180</v>
      </c>
      <c r="BE272" s="182">
        <f>IF(N272="základní",J272,0)</f>
        <v>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20" t="s">
        <v>24</v>
      </c>
      <c r="BK272" s="182">
        <f>ROUND(I272*H272,2)</f>
        <v>0</v>
      </c>
      <c r="BL272" s="20" t="s">
        <v>555</v>
      </c>
      <c r="BM272" s="20" t="s">
        <v>556</v>
      </c>
    </row>
    <row r="273" spans="2:65" s="1" customFormat="1" ht="40.5">
      <c r="B273" s="37"/>
      <c r="D273" s="197" t="s">
        <v>204</v>
      </c>
      <c r="F273" s="198" t="s">
        <v>557</v>
      </c>
      <c r="I273" s="195"/>
      <c r="L273" s="37"/>
      <c r="M273" s="196"/>
      <c r="N273" s="38"/>
      <c r="O273" s="38"/>
      <c r="P273" s="38"/>
      <c r="Q273" s="38"/>
      <c r="R273" s="38"/>
      <c r="S273" s="38"/>
      <c r="T273" s="66"/>
      <c r="AT273" s="20" t="s">
        <v>204</v>
      </c>
      <c r="AU273" s="20" t="s">
        <v>83</v>
      </c>
    </row>
    <row r="274" spans="2:65" s="10" customFormat="1" ht="29.85" customHeight="1">
      <c r="B274" s="156"/>
      <c r="D274" s="167" t="s">
        <v>73</v>
      </c>
      <c r="E274" s="168" t="s">
        <v>558</v>
      </c>
      <c r="F274" s="168" t="s">
        <v>559</v>
      </c>
      <c r="I274" s="159"/>
      <c r="J274" s="169">
        <f>BK274</f>
        <v>0</v>
      </c>
      <c r="L274" s="156"/>
      <c r="M274" s="161"/>
      <c r="N274" s="162"/>
      <c r="O274" s="162"/>
      <c r="P274" s="163">
        <f>SUM(P275:P276)</f>
        <v>0</v>
      </c>
      <c r="Q274" s="162"/>
      <c r="R274" s="163">
        <f>SUM(R275:R276)</f>
        <v>0</v>
      </c>
      <c r="S274" s="162"/>
      <c r="T274" s="164">
        <f>SUM(T275:T276)</f>
        <v>0</v>
      </c>
      <c r="AR274" s="157" t="s">
        <v>548</v>
      </c>
      <c r="AT274" s="165" t="s">
        <v>73</v>
      </c>
      <c r="AU274" s="165" t="s">
        <v>24</v>
      </c>
      <c r="AY274" s="157" t="s">
        <v>180</v>
      </c>
      <c r="BK274" s="166">
        <f>SUM(BK275:BK276)</f>
        <v>0</v>
      </c>
    </row>
    <row r="275" spans="2:65" s="1" customFormat="1" ht="25.5" customHeight="1">
      <c r="B275" s="170"/>
      <c r="C275" s="171" t="s">
        <v>560</v>
      </c>
      <c r="D275" s="171" t="s">
        <v>184</v>
      </c>
      <c r="E275" s="172" t="s">
        <v>561</v>
      </c>
      <c r="F275" s="173" t="s">
        <v>562</v>
      </c>
      <c r="G275" s="174" t="s">
        <v>202</v>
      </c>
      <c r="H275" s="175">
        <v>250</v>
      </c>
      <c r="I275" s="176"/>
      <c r="J275" s="177">
        <f>ROUND(I275*H275,2)</f>
        <v>0</v>
      </c>
      <c r="K275" s="173" t="s">
        <v>188</v>
      </c>
      <c r="L275" s="37"/>
      <c r="M275" s="178" t="s">
        <v>5</v>
      </c>
      <c r="N275" s="179" t="s">
        <v>45</v>
      </c>
      <c r="O275" s="38"/>
      <c r="P275" s="180">
        <f>O275*H275</f>
        <v>0</v>
      </c>
      <c r="Q275" s="180">
        <v>0</v>
      </c>
      <c r="R275" s="180">
        <f>Q275*H275</f>
        <v>0</v>
      </c>
      <c r="S275" s="180">
        <v>0</v>
      </c>
      <c r="T275" s="181">
        <f>S275*H275</f>
        <v>0</v>
      </c>
      <c r="AR275" s="20" t="s">
        <v>555</v>
      </c>
      <c r="AT275" s="20" t="s">
        <v>184</v>
      </c>
      <c r="AU275" s="20" t="s">
        <v>83</v>
      </c>
      <c r="AY275" s="20" t="s">
        <v>180</v>
      </c>
      <c r="BE275" s="182">
        <f>IF(N275="základní",J275,0)</f>
        <v>0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20" t="s">
        <v>24</v>
      </c>
      <c r="BK275" s="182">
        <f>ROUND(I275*H275,2)</f>
        <v>0</v>
      </c>
      <c r="BL275" s="20" t="s">
        <v>555</v>
      </c>
      <c r="BM275" s="20" t="s">
        <v>563</v>
      </c>
    </row>
    <row r="276" spans="2:65" s="1" customFormat="1" ht="40.5">
      <c r="B276" s="37"/>
      <c r="D276" s="197" t="s">
        <v>204</v>
      </c>
      <c r="F276" s="198" t="s">
        <v>557</v>
      </c>
      <c r="I276" s="195"/>
      <c r="L276" s="37"/>
      <c r="M276" s="196"/>
      <c r="N276" s="38"/>
      <c r="O276" s="38"/>
      <c r="P276" s="38"/>
      <c r="Q276" s="38"/>
      <c r="R276" s="38"/>
      <c r="S276" s="38"/>
      <c r="T276" s="66"/>
      <c r="AT276" s="20" t="s">
        <v>204</v>
      </c>
      <c r="AU276" s="20" t="s">
        <v>83</v>
      </c>
    </row>
    <row r="277" spans="2:65" s="10" customFormat="1" ht="29.85" customHeight="1">
      <c r="B277" s="156"/>
      <c r="D277" s="167" t="s">
        <v>73</v>
      </c>
      <c r="E277" s="168" t="s">
        <v>564</v>
      </c>
      <c r="F277" s="168" t="s">
        <v>565</v>
      </c>
      <c r="I277" s="159"/>
      <c r="J277" s="169">
        <f>BK277</f>
        <v>0</v>
      </c>
      <c r="L277" s="156"/>
      <c r="M277" s="161"/>
      <c r="N277" s="162"/>
      <c r="O277" s="162"/>
      <c r="P277" s="163">
        <f>SUM(P278:P279)</f>
        <v>0</v>
      </c>
      <c r="Q277" s="162"/>
      <c r="R277" s="163">
        <f>SUM(R278:R279)</f>
        <v>0</v>
      </c>
      <c r="S277" s="162"/>
      <c r="T277" s="164">
        <f>SUM(T278:T279)</f>
        <v>0</v>
      </c>
      <c r="AR277" s="157" t="s">
        <v>548</v>
      </c>
      <c r="AT277" s="165" t="s">
        <v>73</v>
      </c>
      <c r="AU277" s="165" t="s">
        <v>24</v>
      </c>
      <c r="AY277" s="157" t="s">
        <v>180</v>
      </c>
      <c r="BK277" s="166">
        <f>SUM(BK278:BK279)</f>
        <v>0</v>
      </c>
    </row>
    <row r="278" spans="2:65" s="1" customFormat="1" ht="38.25" customHeight="1">
      <c r="B278" s="170"/>
      <c r="C278" s="171" t="s">
        <v>566</v>
      </c>
      <c r="D278" s="171" t="s">
        <v>184</v>
      </c>
      <c r="E278" s="172" t="s">
        <v>567</v>
      </c>
      <c r="F278" s="173" t="s">
        <v>568</v>
      </c>
      <c r="G278" s="174" t="s">
        <v>187</v>
      </c>
      <c r="H278" s="175">
        <v>130</v>
      </c>
      <c r="I278" s="176"/>
      <c r="J278" s="177">
        <f>ROUND(I278*H278,2)</f>
        <v>0</v>
      </c>
      <c r="K278" s="173" t="s">
        <v>188</v>
      </c>
      <c r="L278" s="37"/>
      <c r="M278" s="178" t="s">
        <v>5</v>
      </c>
      <c r="N278" s="179" t="s">
        <v>45</v>
      </c>
      <c r="O278" s="38"/>
      <c r="P278" s="180">
        <f>O278*H278</f>
        <v>0</v>
      </c>
      <c r="Q278" s="180">
        <v>0</v>
      </c>
      <c r="R278" s="180">
        <f>Q278*H278</f>
        <v>0</v>
      </c>
      <c r="S278" s="180">
        <v>0</v>
      </c>
      <c r="T278" s="181">
        <f>S278*H278</f>
        <v>0</v>
      </c>
      <c r="AR278" s="20" t="s">
        <v>555</v>
      </c>
      <c r="AT278" s="20" t="s">
        <v>184</v>
      </c>
      <c r="AU278" s="20" t="s">
        <v>83</v>
      </c>
      <c r="AY278" s="20" t="s">
        <v>180</v>
      </c>
      <c r="BE278" s="182">
        <f>IF(N278="základní",J278,0)</f>
        <v>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20" t="s">
        <v>24</v>
      </c>
      <c r="BK278" s="182">
        <f>ROUND(I278*H278,2)</f>
        <v>0</v>
      </c>
      <c r="BL278" s="20" t="s">
        <v>555</v>
      </c>
      <c r="BM278" s="20" t="s">
        <v>569</v>
      </c>
    </row>
    <row r="279" spans="2:65" s="1" customFormat="1" ht="40.5">
      <c r="B279" s="37"/>
      <c r="D279" s="197" t="s">
        <v>204</v>
      </c>
      <c r="F279" s="198" t="s">
        <v>557</v>
      </c>
      <c r="I279" s="195"/>
      <c r="L279" s="37"/>
      <c r="M279" s="196"/>
      <c r="N279" s="38"/>
      <c r="O279" s="38"/>
      <c r="P279" s="38"/>
      <c r="Q279" s="38"/>
      <c r="R279" s="38"/>
      <c r="S279" s="38"/>
      <c r="T279" s="66"/>
      <c r="AT279" s="20" t="s">
        <v>204</v>
      </c>
      <c r="AU279" s="20" t="s">
        <v>83</v>
      </c>
    </row>
    <row r="280" spans="2:65" s="10" customFormat="1" ht="37.35" customHeight="1">
      <c r="B280" s="156"/>
      <c r="D280" s="157" t="s">
        <v>73</v>
      </c>
      <c r="E280" s="158" t="s">
        <v>614</v>
      </c>
      <c r="F280" s="158" t="s">
        <v>615</v>
      </c>
      <c r="I280" s="159"/>
      <c r="J280" s="160">
        <f>BK280</f>
        <v>0</v>
      </c>
      <c r="L280" s="156"/>
      <c r="M280" s="161"/>
      <c r="N280" s="162"/>
      <c r="O280" s="162"/>
      <c r="P280" s="163">
        <f>P281+P283</f>
        <v>0</v>
      </c>
      <c r="Q280" s="162"/>
      <c r="R280" s="163">
        <f>R281+R283</f>
        <v>0</v>
      </c>
      <c r="S280" s="162"/>
      <c r="T280" s="164">
        <f>T281+T283</f>
        <v>0</v>
      </c>
      <c r="AR280" s="157" t="s">
        <v>467</v>
      </c>
      <c r="AT280" s="165" t="s">
        <v>73</v>
      </c>
      <c r="AU280" s="165" t="s">
        <v>74</v>
      </c>
      <c r="AY280" s="157" t="s">
        <v>180</v>
      </c>
      <c r="BK280" s="166">
        <f>BK281+BK283</f>
        <v>0</v>
      </c>
    </row>
    <row r="281" spans="2:65" s="10" customFormat="1" ht="19.899999999999999" customHeight="1">
      <c r="B281" s="156"/>
      <c r="D281" s="167" t="s">
        <v>73</v>
      </c>
      <c r="E281" s="168" t="s">
        <v>616</v>
      </c>
      <c r="F281" s="168" t="s">
        <v>617</v>
      </c>
      <c r="I281" s="159"/>
      <c r="J281" s="169">
        <f>BK281</f>
        <v>0</v>
      </c>
      <c r="L281" s="156"/>
      <c r="M281" s="161"/>
      <c r="N281" s="162"/>
      <c r="O281" s="162"/>
      <c r="P281" s="163">
        <f>P282</f>
        <v>0</v>
      </c>
      <c r="Q281" s="162"/>
      <c r="R281" s="163">
        <f>R282</f>
        <v>0</v>
      </c>
      <c r="S281" s="162"/>
      <c r="T281" s="164">
        <f>T282</f>
        <v>0</v>
      </c>
      <c r="AR281" s="157" t="s">
        <v>467</v>
      </c>
      <c r="AT281" s="165" t="s">
        <v>73</v>
      </c>
      <c r="AU281" s="165" t="s">
        <v>24</v>
      </c>
      <c r="AY281" s="157" t="s">
        <v>180</v>
      </c>
      <c r="BK281" s="166">
        <f>BK282</f>
        <v>0</v>
      </c>
    </row>
    <row r="282" spans="2:65" s="1" customFormat="1" ht="25.5" customHeight="1">
      <c r="B282" s="170"/>
      <c r="C282" s="171" t="s">
        <v>189</v>
      </c>
      <c r="D282" s="171" t="s">
        <v>184</v>
      </c>
      <c r="E282" s="172" t="s">
        <v>618</v>
      </c>
      <c r="F282" s="173" t="s">
        <v>619</v>
      </c>
      <c r="G282" s="174" t="s">
        <v>471</v>
      </c>
      <c r="H282" s="175">
        <v>30</v>
      </c>
      <c r="I282" s="176"/>
      <c r="J282" s="177">
        <f>ROUND(I282*H282,2)</f>
        <v>0</v>
      </c>
      <c r="K282" s="173" t="s">
        <v>472</v>
      </c>
      <c r="L282" s="37"/>
      <c r="M282" s="178" t="s">
        <v>5</v>
      </c>
      <c r="N282" s="179" t="s">
        <v>45</v>
      </c>
      <c r="O282" s="38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AR282" s="20" t="s">
        <v>473</v>
      </c>
      <c r="AT282" s="20" t="s">
        <v>184</v>
      </c>
      <c r="AU282" s="20" t="s">
        <v>83</v>
      </c>
      <c r="AY282" s="20" t="s">
        <v>180</v>
      </c>
      <c r="BE282" s="182">
        <f>IF(N282="základní",J282,0)</f>
        <v>0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20" t="s">
        <v>24</v>
      </c>
      <c r="BK282" s="182">
        <f>ROUND(I282*H282,2)</f>
        <v>0</v>
      </c>
      <c r="BL282" s="20" t="s">
        <v>473</v>
      </c>
      <c r="BM282" s="20" t="s">
        <v>620</v>
      </c>
    </row>
    <row r="283" spans="2:65" s="10" customFormat="1" ht="29.85" customHeight="1">
      <c r="B283" s="156"/>
      <c r="D283" s="167" t="s">
        <v>73</v>
      </c>
      <c r="E283" s="168" t="s">
        <v>621</v>
      </c>
      <c r="F283" s="168" t="s">
        <v>622</v>
      </c>
      <c r="I283" s="159"/>
      <c r="J283" s="169">
        <f>BK283</f>
        <v>0</v>
      </c>
      <c r="L283" s="156"/>
      <c r="M283" s="161"/>
      <c r="N283" s="162"/>
      <c r="O283" s="162"/>
      <c r="P283" s="163">
        <f>P284</f>
        <v>0</v>
      </c>
      <c r="Q283" s="162"/>
      <c r="R283" s="163">
        <f>R284</f>
        <v>0</v>
      </c>
      <c r="S283" s="162"/>
      <c r="T283" s="164">
        <f>T284</f>
        <v>0</v>
      </c>
      <c r="AR283" s="157" t="s">
        <v>467</v>
      </c>
      <c r="AT283" s="165" t="s">
        <v>73</v>
      </c>
      <c r="AU283" s="165" t="s">
        <v>24</v>
      </c>
      <c r="AY283" s="157" t="s">
        <v>180</v>
      </c>
      <c r="BK283" s="166">
        <f>BK284</f>
        <v>0</v>
      </c>
    </row>
    <row r="284" spans="2:65" s="1" customFormat="1" ht="25.5" customHeight="1">
      <c r="B284" s="170"/>
      <c r="C284" s="171" t="s">
        <v>623</v>
      </c>
      <c r="D284" s="171" t="s">
        <v>184</v>
      </c>
      <c r="E284" s="172" t="s">
        <v>624</v>
      </c>
      <c r="F284" s="173" t="s">
        <v>625</v>
      </c>
      <c r="G284" s="174" t="s">
        <v>471</v>
      </c>
      <c r="H284" s="175">
        <v>15</v>
      </c>
      <c r="I284" s="176"/>
      <c r="J284" s="177">
        <f>ROUND(I284*H284,2)</f>
        <v>0</v>
      </c>
      <c r="K284" s="173" t="s">
        <v>472</v>
      </c>
      <c r="L284" s="37"/>
      <c r="M284" s="178" t="s">
        <v>5</v>
      </c>
      <c r="N284" s="199" t="s">
        <v>45</v>
      </c>
      <c r="O284" s="200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AR284" s="20" t="s">
        <v>473</v>
      </c>
      <c r="AT284" s="20" t="s">
        <v>184</v>
      </c>
      <c r="AU284" s="20" t="s">
        <v>83</v>
      </c>
      <c r="AY284" s="20" t="s">
        <v>180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20" t="s">
        <v>24</v>
      </c>
      <c r="BK284" s="182">
        <f>ROUND(I284*H284,2)</f>
        <v>0</v>
      </c>
      <c r="BL284" s="20" t="s">
        <v>473</v>
      </c>
      <c r="BM284" s="20" t="s">
        <v>626</v>
      </c>
    </row>
    <row r="285" spans="2:65" s="1" customFormat="1" ht="6.95" customHeight="1">
      <c r="B285" s="52"/>
      <c r="C285" s="53"/>
      <c r="D285" s="53"/>
      <c r="E285" s="53"/>
      <c r="F285" s="53"/>
      <c r="G285" s="53"/>
      <c r="H285" s="53"/>
      <c r="I285" s="123"/>
      <c r="J285" s="53"/>
      <c r="K285" s="53"/>
      <c r="L285" s="37"/>
    </row>
  </sheetData>
  <autoFilter ref="C122:K284" xr:uid="{00000000-0009-0000-0000-000004000000}"/>
  <mergeCells count="10">
    <mergeCell ref="J51:J52"/>
    <mergeCell ref="E113:H113"/>
    <mergeCell ref="E115:H11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122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22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108</v>
      </c>
      <c r="G1" s="324" t="s">
        <v>109</v>
      </c>
      <c r="H1" s="324"/>
      <c r="I1" s="99"/>
      <c r="J1" s="98" t="s">
        <v>110</v>
      </c>
      <c r="K1" s="97" t="s">
        <v>111</v>
      </c>
      <c r="L1" s="98" t="s">
        <v>112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3" t="s">
        <v>8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20" t="s">
        <v>95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>
      <c r="B4" s="24"/>
      <c r="C4" s="25"/>
      <c r="D4" s="26" t="s">
        <v>113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25" t="str">
        <f>'Rekapitulace stavby'!K6</f>
        <v>Stavební úpravy v budově Základní školy v Olšanech spojené s nástavbou 3.NP vč. nové střešní konstrukce a s přístavbou..</v>
      </c>
      <c r="F7" s="326"/>
      <c r="G7" s="326"/>
      <c r="H7" s="326"/>
      <c r="I7" s="101"/>
      <c r="J7" s="25"/>
      <c r="K7" s="27"/>
    </row>
    <row r="8" spans="1:70" s="1" customFormat="1" ht="15">
      <c r="B8" s="37"/>
      <c r="C8" s="38"/>
      <c r="D8" s="33" t="s">
        <v>114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7" t="s">
        <v>1053</v>
      </c>
      <c r="F9" s="328"/>
      <c r="G9" s="328"/>
      <c r="H9" s="328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33</v>
      </c>
      <c r="G12" s="38"/>
      <c r="H12" s="38"/>
      <c r="I12" s="103" t="s">
        <v>27</v>
      </c>
      <c r="J12" s="104" t="str">
        <f>'Rekapitulace stavby'!AN8</f>
        <v>4.6.2018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03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34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03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03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03" t="s">
        <v>34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16" t="s">
        <v>5</v>
      </c>
      <c r="F24" s="316"/>
      <c r="G24" s="316"/>
      <c r="H24" s="316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ROUND(J107,2)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ROUND(SUM(BE107:BE227), 2)</f>
        <v>0</v>
      </c>
      <c r="G30" s="38"/>
      <c r="H30" s="38"/>
      <c r="I30" s="115">
        <v>0.21</v>
      </c>
      <c r="J30" s="114">
        <f>ROUND(ROUND((SUM(BE107:BE227)),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ROUND(SUM(BF107:BF227), 2)</f>
        <v>0</v>
      </c>
      <c r="G31" s="38"/>
      <c r="H31" s="38"/>
      <c r="I31" s="115">
        <v>0.15</v>
      </c>
      <c r="J31" s="114">
        <f>ROUND(ROUND((SUM(BF107:BF227)),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ROUND(SUM(BG107:BG227),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ROUND(SUM(BH107:BH227),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ROUND(SUM(BI107:BI227),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116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25" t="str">
        <f>E7</f>
        <v>Stavební úpravy v budově Základní školy v Olšanech spojené s nástavbou 3.NP vč. nové střešní konstrukce a s přístavbou..</v>
      </c>
      <c r="F45" s="326"/>
      <c r="G45" s="326"/>
      <c r="H45" s="326"/>
      <c r="I45" s="102"/>
      <c r="J45" s="38"/>
      <c r="K45" s="41"/>
    </row>
    <row r="46" spans="2:11" s="1" customFormat="1" ht="14.45" customHeight="1">
      <c r="B46" s="37"/>
      <c r="C46" s="33" t="s">
        <v>114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7" t="str">
        <f>E9</f>
        <v>G32 - Zařízení silnoproudé elektrotechniky včetně hromosvodů 3NP - Technogie KOTELNY</v>
      </c>
      <c r="F47" s="328"/>
      <c r="G47" s="328"/>
      <c r="H47" s="32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03" t="s">
        <v>27</v>
      </c>
      <c r="J49" s="104" t="str">
        <f>IF(J12="","",J12)</f>
        <v>4.6.2018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03" t="s">
        <v>37</v>
      </c>
      <c r="J51" s="316" t="str">
        <f>E21</f>
        <v xml:space="preserve"> 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02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117</v>
      </c>
      <c r="D54" s="116"/>
      <c r="E54" s="116"/>
      <c r="F54" s="116"/>
      <c r="G54" s="116"/>
      <c r="H54" s="116"/>
      <c r="I54" s="127"/>
      <c r="J54" s="128" t="s">
        <v>118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119</v>
      </c>
      <c r="D56" s="38"/>
      <c r="E56" s="38"/>
      <c r="F56" s="38"/>
      <c r="G56" s="38"/>
      <c r="H56" s="38"/>
      <c r="I56" s="102"/>
      <c r="J56" s="112">
        <f>J107</f>
        <v>0</v>
      </c>
      <c r="K56" s="41"/>
      <c r="AU56" s="20" t="s">
        <v>120</v>
      </c>
    </row>
    <row r="57" spans="2:47" s="7" customFormat="1" ht="24.95" customHeight="1">
      <c r="B57" s="131"/>
      <c r="C57" s="132"/>
      <c r="D57" s="133" t="s">
        <v>121</v>
      </c>
      <c r="E57" s="134"/>
      <c r="F57" s="134"/>
      <c r="G57" s="134"/>
      <c r="H57" s="134"/>
      <c r="I57" s="135"/>
      <c r="J57" s="136">
        <f>J108</f>
        <v>0</v>
      </c>
      <c r="K57" s="137"/>
    </row>
    <row r="58" spans="2:47" s="8" customFormat="1" ht="19.899999999999999" customHeight="1">
      <c r="B58" s="138"/>
      <c r="C58" s="139"/>
      <c r="D58" s="140" t="s">
        <v>1054</v>
      </c>
      <c r="E58" s="141"/>
      <c r="F58" s="141"/>
      <c r="G58" s="141"/>
      <c r="H58" s="141"/>
      <c r="I58" s="142"/>
      <c r="J58" s="143">
        <f>J109</f>
        <v>0</v>
      </c>
      <c r="K58" s="144"/>
    </row>
    <row r="59" spans="2:47" s="8" customFormat="1" ht="19.899999999999999" customHeight="1">
      <c r="B59" s="138"/>
      <c r="C59" s="139"/>
      <c r="D59" s="140" t="s">
        <v>1055</v>
      </c>
      <c r="E59" s="141"/>
      <c r="F59" s="141"/>
      <c r="G59" s="141"/>
      <c r="H59" s="141"/>
      <c r="I59" s="142"/>
      <c r="J59" s="143">
        <f>J114</f>
        <v>0</v>
      </c>
      <c r="K59" s="144"/>
    </row>
    <row r="60" spans="2:47" s="8" customFormat="1" ht="19.899999999999999" customHeight="1">
      <c r="B60" s="138"/>
      <c r="C60" s="139"/>
      <c r="D60" s="140" t="s">
        <v>1056</v>
      </c>
      <c r="E60" s="141"/>
      <c r="F60" s="141"/>
      <c r="G60" s="141"/>
      <c r="H60" s="141"/>
      <c r="I60" s="142"/>
      <c r="J60" s="143">
        <f>J123</f>
        <v>0</v>
      </c>
      <c r="K60" s="144"/>
    </row>
    <row r="61" spans="2:47" s="8" customFormat="1" ht="19.899999999999999" customHeight="1">
      <c r="B61" s="138"/>
      <c r="C61" s="139"/>
      <c r="D61" s="140" t="s">
        <v>1057</v>
      </c>
      <c r="E61" s="141"/>
      <c r="F61" s="141"/>
      <c r="G61" s="141"/>
      <c r="H61" s="141"/>
      <c r="I61" s="142"/>
      <c r="J61" s="143">
        <f>J126</f>
        <v>0</v>
      </c>
      <c r="K61" s="144"/>
    </row>
    <row r="62" spans="2:47" s="8" customFormat="1" ht="19.899999999999999" customHeight="1">
      <c r="B62" s="138"/>
      <c r="C62" s="139"/>
      <c r="D62" s="140" t="s">
        <v>1058</v>
      </c>
      <c r="E62" s="141"/>
      <c r="F62" s="141"/>
      <c r="G62" s="141"/>
      <c r="H62" s="141"/>
      <c r="I62" s="142"/>
      <c r="J62" s="143">
        <f>J129</f>
        <v>0</v>
      </c>
      <c r="K62" s="144"/>
    </row>
    <row r="63" spans="2:47" s="8" customFormat="1" ht="19.899999999999999" customHeight="1">
      <c r="B63" s="138"/>
      <c r="C63" s="139"/>
      <c r="D63" s="140" t="s">
        <v>1059</v>
      </c>
      <c r="E63" s="141"/>
      <c r="F63" s="141"/>
      <c r="G63" s="141"/>
      <c r="H63" s="141"/>
      <c r="I63" s="142"/>
      <c r="J63" s="143">
        <f>J132</f>
        <v>0</v>
      </c>
      <c r="K63" s="144"/>
    </row>
    <row r="64" spans="2:47" s="8" customFormat="1" ht="19.899999999999999" customHeight="1">
      <c r="B64" s="138"/>
      <c r="C64" s="139"/>
      <c r="D64" s="140" t="s">
        <v>1060</v>
      </c>
      <c r="E64" s="141"/>
      <c r="F64" s="141"/>
      <c r="G64" s="141"/>
      <c r="H64" s="141"/>
      <c r="I64" s="142"/>
      <c r="J64" s="143">
        <f>J135</f>
        <v>0</v>
      </c>
      <c r="K64" s="144"/>
    </row>
    <row r="65" spans="2:11" s="8" customFormat="1" ht="19.899999999999999" customHeight="1">
      <c r="B65" s="138"/>
      <c r="C65" s="139"/>
      <c r="D65" s="140" t="s">
        <v>1061</v>
      </c>
      <c r="E65" s="141"/>
      <c r="F65" s="141"/>
      <c r="G65" s="141"/>
      <c r="H65" s="141"/>
      <c r="I65" s="142"/>
      <c r="J65" s="143">
        <f>J138</f>
        <v>0</v>
      </c>
      <c r="K65" s="144"/>
    </row>
    <row r="66" spans="2:11" s="8" customFormat="1" ht="19.899999999999999" customHeight="1">
      <c r="B66" s="138"/>
      <c r="C66" s="139"/>
      <c r="D66" s="140" t="s">
        <v>1062</v>
      </c>
      <c r="E66" s="141"/>
      <c r="F66" s="141"/>
      <c r="G66" s="141"/>
      <c r="H66" s="141"/>
      <c r="I66" s="142"/>
      <c r="J66" s="143">
        <f>J141</f>
        <v>0</v>
      </c>
      <c r="K66" s="144"/>
    </row>
    <row r="67" spans="2:11" s="8" customFormat="1" ht="19.899999999999999" customHeight="1">
      <c r="B67" s="138"/>
      <c r="C67" s="139"/>
      <c r="D67" s="140" t="s">
        <v>1063</v>
      </c>
      <c r="E67" s="141"/>
      <c r="F67" s="141"/>
      <c r="G67" s="141"/>
      <c r="H67" s="141"/>
      <c r="I67" s="142"/>
      <c r="J67" s="143">
        <f>J144</f>
        <v>0</v>
      </c>
      <c r="K67" s="144"/>
    </row>
    <row r="68" spans="2:11" s="8" customFormat="1" ht="19.899999999999999" customHeight="1">
      <c r="B68" s="138"/>
      <c r="C68" s="139"/>
      <c r="D68" s="140" t="s">
        <v>1064</v>
      </c>
      <c r="E68" s="141"/>
      <c r="F68" s="141"/>
      <c r="G68" s="141"/>
      <c r="H68" s="141"/>
      <c r="I68" s="142"/>
      <c r="J68" s="143">
        <f>J147</f>
        <v>0</v>
      </c>
      <c r="K68" s="144"/>
    </row>
    <row r="69" spans="2:11" s="8" customFormat="1" ht="19.899999999999999" customHeight="1">
      <c r="B69" s="138"/>
      <c r="C69" s="139"/>
      <c r="D69" s="140" t="s">
        <v>1065</v>
      </c>
      <c r="E69" s="141"/>
      <c r="F69" s="141"/>
      <c r="G69" s="141"/>
      <c r="H69" s="141"/>
      <c r="I69" s="142"/>
      <c r="J69" s="143">
        <f>J150</f>
        <v>0</v>
      </c>
      <c r="K69" s="144"/>
    </row>
    <row r="70" spans="2:11" s="8" customFormat="1" ht="19.899999999999999" customHeight="1">
      <c r="B70" s="138"/>
      <c r="C70" s="139"/>
      <c r="D70" s="140" t="s">
        <v>1066</v>
      </c>
      <c r="E70" s="141"/>
      <c r="F70" s="141"/>
      <c r="G70" s="141"/>
      <c r="H70" s="141"/>
      <c r="I70" s="142"/>
      <c r="J70" s="143">
        <f>J153</f>
        <v>0</v>
      </c>
      <c r="K70" s="144"/>
    </row>
    <row r="71" spans="2:11" s="8" customFormat="1" ht="19.899999999999999" customHeight="1">
      <c r="B71" s="138"/>
      <c r="C71" s="139"/>
      <c r="D71" s="140" t="s">
        <v>1067</v>
      </c>
      <c r="E71" s="141"/>
      <c r="F71" s="141"/>
      <c r="G71" s="141"/>
      <c r="H71" s="141"/>
      <c r="I71" s="142"/>
      <c r="J71" s="143">
        <f>J156</f>
        <v>0</v>
      </c>
      <c r="K71" s="144"/>
    </row>
    <row r="72" spans="2:11" s="8" customFormat="1" ht="19.899999999999999" customHeight="1">
      <c r="B72" s="138"/>
      <c r="C72" s="139"/>
      <c r="D72" s="140" t="s">
        <v>1068</v>
      </c>
      <c r="E72" s="141"/>
      <c r="F72" s="141"/>
      <c r="G72" s="141"/>
      <c r="H72" s="141"/>
      <c r="I72" s="142"/>
      <c r="J72" s="143">
        <f>J159</f>
        <v>0</v>
      </c>
      <c r="K72" s="144"/>
    </row>
    <row r="73" spans="2:11" s="8" customFormat="1" ht="19.899999999999999" customHeight="1">
      <c r="B73" s="138"/>
      <c r="C73" s="139"/>
      <c r="D73" s="140" t="s">
        <v>1069</v>
      </c>
      <c r="E73" s="141"/>
      <c r="F73" s="141"/>
      <c r="G73" s="141"/>
      <c r="H73" s="141"/>
      <c r="I73" s="142"/>
      <c r="J73" s="143">
        <f>J162</f>
        <v>0</v>
      </c>
      <c r="K73" s="144"/>
    </row>
    <row r="74" spans="2:11" s="8" customFormat="1" ht="19.899999999999999" customHeight="1">
      <c r="B74" s="138"/>
      <c r="C74" s="139"/>
      <c r="D74" s="140" t="s">
        <v>1070</v>
      </c>
      <c r="E74" s="141"/>
      <c r="F74" s="141"/>
      <c r="G74" s="141"/>
      <c r="H74" s="141"/>
      <c r="I74" s="142"/>
      <c r="J74" s="143">
        <f>J166</f>
        <v>0</v>
      </c>
      <c r="K74" s="144"/>
    </row>
    <row r="75" spans="2:11" s="8" customFormat="1" ht="19.899999999999999" customHeight="1">
      <c r="B75" s="138"/>
      <c r="C75" s="139"/>
      <c r="D75" s="140" t="s">
        <v>1071</v>
      </c>
      <c r="E75" s="141"/>
      <c r="F75" s="141"/>
      <c r="G75" s="141"/>
      <c r="H75" s="141"/>
      <c r="I75" s="142"/>
      <c r="J75" s="143">
        <f>J169</f>
        <v>0</v>
      </c>
      <c r="K75" s="144"/>
    </row>
    <row r="76" spans="2:11" s="8" customFormat="1" ht="19.899999999999999" customHeight="1">
      <c r="B76" s="138"/>
      <c r="C76" s="139"/>
      <c r="D76" s="140" t="s">
        <v>1072</v>
      </c>
      <c r="E76" s="141"/>
      <c r="F76" s="141"/>
      <c r="G76" s="141"/>
      <c r="H76" s="141"/>
      <c r="I76" s="142"/>
      <c r="J76" s="143">
        <f>J173</f>
        <v>0</v>
      </c>
      <c r="K76" s="144"/>
    </row>
    <row r="77" spans="2:11" s="8" customFormat="1" ht="19.899999999999999" customHeight="1">
      <c r="B77" s="138"/>
      <c r="C77" s="139"/>
      <c r="D77" s="140" t="s">
        <v>1073</v>
      </c>
      <c r="E77" s="141"/>
      <c r="F77" s="141"/>
      <c r="G77" s="141"/>
      <c r="H77" s="141"/>
      <c r="I77" s="142"/>
      <c r="J77" s="143">
        <f>J176</f>
        <v>0</v>
      </c>
      <c r="K77" s="144"/>
    </row>
    <row r="78" spans="2:11" s="8" customFormat="1" ht="19.899999999999999" customHeight="1">
      <c r="B78" s="138"/>
      <c r="C78" s="139"/>
      <c r="D78" s="140" t="s">
        <v>1074</v>
      </c>
      <c r="E78" s="141"/>
      <c r="F78" s="141"/>
      <c r="G78" s="141"/>
      <c r="H78" s="141"/>
      <c r="I78" s="142"/>
      <c r="J78" s="143">
        <f>J178</f>
        <v>0</v>
      </c>
      <c r="K78" s="144"/>
    </row>
    <row r="79" spans="2:11" s="8" customFormat="1" ht="19.899999999999999" customHeight="1">
      <c r="B79" s="138"/>
      <c r="C79" s="139"/>
      <c r="D79" s="140" t="s">
        <v>1075</v>
      </c>
      <c r="E79" s="141"/>
      <c r="F79" s="141"/>
      <c r="G79" s="141"/>
      <c r="H79" s="141"/>
      <c r="I79" s="142"/>
      <c r="J79" s="143">
        <f>J180</f>
        <v>0</v>
      </c>
      <c r="K79" s="144"/>
    </row>
    <row r="80" spans="2:11" s="8" customFormat="1" ht="19.899999999999999" customHeight="1">
      <c r="B80" s="138"/>
      <c r="C80" s="139"/>
      <c r="D80" s="140" t="s">
        <v>1076</v>
      </c>
      <c r="E80" s="141"/>
      <c r="F80" s="141"/>
      <c r="G80" s="141"/>
      <c r="H80" s="141"/>
      <c r="I80" s="142"/>
      <c r="J80" s="143">
        <f>J183</f>
        <v>0</v>
      </c>
      <c r="K80" s="144"/>
    </row>
    <row r="81" spans="2:12" s="7" customFormat="1" ht="24.95" customHeight="1">
      <c r="B81" s="131"/>
      <c r="C81" s="132"/>
      <c r="D81" s="133" t="s">
        <v>155</v>
      </c>
      <c r="E81" s="134"/>
      <c r="F81" s="134"/>
      <c r="G81" s="134"/>
      <c r="H81" s="134"/>
      <c r="I81" s="135"/>
      <c r="J81" s="136">
        <f>J197</f>
        <v>0</v>
      </c>
      <c r="K81" s="137"/>
    </row>
    <row r="82" spans="2:12" s="8" customFormat="1" ht="19.899999999999999" customHeight="1">
      <c r="B82" s="138"/>
      <c r="C82" s="139"/>
      <c r="D82" s="140" t="s">
        <v>1077</v>
      </c>
      <c r="E82" s="141"/>
      <c r="F82" s="141"/>
      <c r="G82" s="141"/>
      <c r="H82" s="141"/>
      <c r="I82" s="142"/>
      <c r="J82" s="143">
        <f>J198</f>
        <v>0</v>
      </c>
      <c r="K82" s="144"/>
    </row>
    <row r="83" spans="2:12" s="8" customFormat="1" ht="19.899999999999999" customHeight="1">
      <c r="B83" s="138"/>
      <c r="C83" s="139"/>
      <c r="D83" s="140" t="s">
        <v>1078</v>
      </c>
      <c r="E83" s="141"/>
      <c r="F83" s="141"/>
      <c r="G83" s="141"/>
      <c r="H83" s="141"/>
      <c r="I83" s="142"/>
      <c r="J83" s="143">
        <f>J202</f>
        <v>0</v>
      </c>
      <c r="K83" s="144"/>
    </row>
    <row r="84" spans="2:12" s="7" customFormat="1" ht="24.95" customHeight="1">
      <c r="B84" s="131"/>
      <c r="C84" s="132"/>
      <c r="D84" s="133" t="s">
        <v>161</v>
      </c>
      <c r="E84" s="134"/>
      <c r="F84" s="134"/>
      <c r="G84" s="134"/>
      <c r="H84" s="134"/>
      <c r="I84" s="135"/>
      <c r="J84" s="136">
        <f>J221</f>
        <v>0</v>
      </c>
      <c r="K84" s="137"/>
    </row>
    <row r="85" spans="2:12" s="8" customFormat="1" ht="19.899999999999999" customHeight="1">
      <c r="B85" s="138"/>
      <c r="C85" s="139"/>
      <c r="D85" s="140" t="s">
        <v>1079</v>
      </c>
      <c r="E85" s="141"/>
      <c r="F85" s="141"/>
      <c r="G85" s="141"/>
      <c r="H85" s="141"/>
      <c r="I85" s="142"/>
      <c r="J85" s="143">
        <f>J222</f>
        <v>0</v>
      </c>
      <c r="K85" s="144"/>
    </row>
    <row r="86" spans="2:12" s="8" customFormat="1" ht="19.899999999999999" customHeight="1">
      <c r="B86" s="138"/>
      <c r="C86" s="139"/>
      <c r="D86" s="140" t="s">
        <v>1080</v>
      </c>
      <c r="E86" s="141"/>
      <c r="F86" s="141"/>
      <c r="G86" s="141"/>
      <c r="H86" s="141"/>
      <c r="I86" s="142"/>
      <c r="J86" s="143">
        <f>J224</f>
        <v>0</v>
      </c>
      <c r="K86" s="144"/>
    </row>
    <row r="87" spans="2:12" s="8" customFormat="1" ht="19.899999999999999" customHeight="1">
      <c r="B87" s="138"/>
      <c r="C87" s="139"/>
      <c r="D87" s="140" t="s">
        <v>1081</v>
      </c>
      <c r="E87" s="141"/>
      <c r="F87" s="141"/>
      <c r="G87" s="141"/>
      <c r="H87" s="141"/>
      <c r="I87" s="142"/>
      <c r="J87" s="143">
        <f>J226</f>
        <v>0</v>
      </c>
      <c r="K87" s="144"/>
    </row>
    <row r="88" spans="2:12" s="1" customFormat="1" ht="21.75" customHeight="1">
      <c r="B88" s="37"/>
      <c r="C88" s="38"/>
      <c r="D88" s="38"/>
      <c r="E88" s="38"/>
      <c r="F88" s="38"/>
      <c r="G88" s="38"/>
      <c r="H88" s="38"/>
      <c r="I88" s="102"/>
      <c r="J88" s="38"/>
      <c r="K88" s="41"/>
    </row>
    <row r="89" spans="2:12" s="1" customFormat="1" ht="6.95" customHeight="1">
      <c r="B89" s="52"/>
      <c r="C89" s="53"/>
      <c r="D89" s="53"/>
      <c r="E89" s="53"/>
      <c r="F89" s="53"/>
      <c r="G89" s="53"/>
      <c r="H89" s="53"/>
      <c r="I89" s="123"/>
      <c r="J89" s="53"/>
      <c r="K89" s="54"/>
    </row>
    <row r="93" spans="2:12" s="1" customFormat="1" ht="6.95" customHeight="1">
      <c r="B93" s="55"/>
      <c r="C93" s="56"/>
      <c r="D93" s="56"/>
      <c r="E93" s="56"/>
      <c r="F93" s="56"/>
      <c r="G93" s="56"/>
      <c r="H93" s="56"/>
      <c r="I93" s="124"/>
      <c r="J93" s="56"/>
      <c r="K93" s="56"/>
      <c r="L93" s="37"/>
    </row>
    <row r="94" spans="2:12" s="1" customFormat="1" ht="36.950000000000003" customHeight="1">
      <c r="B94" s="37"/>
      <c r="C94" s="57" t="s">
        <v>164</v>
      </c>
      <c r="L94" s="37"/>
    </row>
    <row r="95" spans="2:12" s="1" customFormat="1" ht="6.95" customHeight="1">
      <c r="B95" s="37"/>
      <c r="L95" s="37"/>
    </row>
    <row r="96" spans="2:12" s="1" customFormat="1" ht="14.45" customHeight="1">
      <c r="B96" s="37"/>
      <c r="C96" s="59" t="s">
        <v>19</v>
      </c>
      <c r="L96" s="37"/>
    </row>
    <row r="97" spans="2:65" s="1" customFormat="1" ht="16.5" customHeight="1">
      <c r="B97" s="37"/>
      <c r="E97" s="321" t="str">
        <f>E7</f>
        <v>Stavební úpravy v budově Základní školy v Olšanech spojené s nástavbou 3.NP vč. nové střešní konstrukce a s přístavbou..</v>
      </c>
      <c r="F97" s="322"/>
      <c r="G97" s="322"/>
      <c r="H97" s="322"/>
      <c r="L97" s="37"/>
    </row>
    <row r="98" spans="2:65" s="1" customFormat="1" ht="14.45" customHeight="1">
      <c r="B98" s="37"/>
      <c r="C98" s="59" t="s">
        <v>114</v>
      </c>
      <c r="L98" s="37"/>
    </row>
    <row r="99" spans="2:65" s="1" customFormat="1" ht="17.25" customHeight="1">
      <c r="B99" s="37"/>
      <c r="E99" s="290" t="str">
        <f>E9</f>
        <v>G32 - Zařízení silnoproudé elektrotechniky včetně hromosvodů 3NP - Technogie KOTELNY</v>
      </c>
      <c r="F99" s="323"/>
      <c r="G99" s="323"/>
      <c r="H99" s="323"/>
      <c r="L99" s="37"/>
    </row>
    <row r="100" spans="2:65" s="1" customFormat="1" ht="6.95" customHeight="1">
      <c r="B100" s="37"/>
      <c r="L100" s="37"/>
    </row>
    <row r="101" spans="2:65" s="1" customFormat="1" ht="18" customHeight="1">
      <c r="B101" s="37"/>
      <c r="C101" s="59" t="s">
        <v>25</v>
      </c>
      <c r="F101" s="145" t="str">
        <f>F12</f>
        <v xml:space="preserve"> </v>
      </c>
      <c r="I101" s="146" t="s">
        <v>27</v>
      </c>
      <c r="J101" s="63" t="str">
        <f>IF(J12="","",J12)</f>
        <v>4.6.2018</v>
      </c>
      <c r="L101" s="37"/>
    </row>
    <row r="102" spans="2:65" s="1" customFormat="1" ht="6.95" customHeight="1">
      <c r="B102" s="37"/>
      <c r="L102" s="37"/>
    </row>
    <row r="103" spans="2:65" s="1" customFormat="1" ht="15">
      <c r="B103" s="37"/>
      <c r="C103" s="59" t="s">
        <v>31</v>
      </c>
      <c r="F103" s="145" t="str">
        <f>E15</f>
        <v xml:space="preserve"> </v>
      </c>
      <c r="I103" s="146" t="s">
        <v>37</v>
      </c>
      <c r="J103" s="145" t="str">
        <f>E21</f>
        <v xml:space="preserve"> </v>
      </c>
      <c r="L103" s="37"/>
    </row>
    <row r="104" spans="2:65" s="1" customFormat="1" ht="14.45" customHeight="1">
      <c r="B104" s="37"/>
      <c r="C104" s="59" t="s">
        <v>35</v>
      </c>
      <c r="F104" s="145" t="str">
        <f>IF(E18="","",E18)</f>
        <v/>
      </c>
      <c r="L104" s="37"/>
    </row>
    <row r="105" spans="2:65" s="1" customFormat="1" ht="10.35" customHeight="1">
      <c r="B105" s="37"/>
      <c r="L105" s="37"/>
    </row>
    <row r="106" spans="2:65" s="9" customFormat="1" ht="29.25" customHeight="1">
      <c r="B106" s="147"/>
      <c r="C106" s="148" t="s">
        <v>165</v>
      </c>
      <c r="D106" s="149" t="s">
        <v>59</v>
      </c>
      <c r="E106" s="149" t="s">
        <v>55</v>
      </c>
      <c r="F106" s="149" t="s">
        <v>166</v>
      </c>
      <c r="G106" s="149" t="s">
        <v>167</v>
      </c>
      <c r="H106" s="149" t="s">
        <v>168</v>
      </c>
      <c r="I106" s="150" t="s">
        <v>169</v>
      </c>
      <c r="J106" s="149" t="s">
        <v>118</v>
      </c>
      <c r="K106" s="151" t="s">
        <v>170</v>
      </c>
      <c r="L106" s="147"/>
      <c r="M106" s="69" t="s">
        <v>171</v>
      </c>
      <c r="N106" s="70" t="s">
        <v>44</v>
      </c>
      <c r="O106" s="70" t="s">
        <v>172</v>
      </c>
      <c r="P106" s="70" t="s">
        <v>173</v>
      </c>
      <c r="Q106" s="70" t="s">
        <v>174</v>
      </c>
      <c r="R106" s="70" t="s">
        <v>175</v>
      </c>
      <c r="S106" s="70" t="s">
        <v>176</v>
      </c>
      <c r="T106" s="71" t="s">
        <v>177</v>
      </c>
    </row>
    <row r="107" spans="2:65" s="1" customFormat="1" ht="29.25" customHeight="1">
      <c r="B107" s="37"/>
      <c r="C107" s="73" t="s">
        <v>119</v>
      </c>
      <c r="J107" s="152">
        <f>BK107</f>
        <v>0</v>
      </c>
      <c r="L107" s="37"/>
      <c r="M107" s="72"/>
      <c r="N107" s="64"/>
      <c r="O107" s="64"/>
      <c r="P107" s="153">
        <f>P108+P197+P221</f>
        <v>0</v>
      </c>
      <c r="Q107" s="64"/>
      <c r="R107" s="153">
        <f>R108+R197+R221</f>
        <v>0</v>
      </c>
      <c r="S107" s="64"/>
      <c r="T107" s="154">
        <f>T108+T197+T221</f>
        <v>0</v>
      </c>
      <c r="AT107" s="20" t="s">
        <v>73</v>
      </c>
      <c r="AU107" s="20" t="s">
        <v>120</v>
      </c>
      <c r="BK107" s="155">
        <f>BK108+BK197+BK221</f>
        <v>0</v>
      </c>
    </row>
    <row r="108" spans="2:65" s="10" customFormat="1" ht="37.35" customHeight="1">
      <c r="B108" s="156"/>
      <c r="D108" s="157" t="s">
        <v>73</v>
      </c>
      <c r="E108" s="158" t="s">
        <v>178</v>
      </c>
      <c r="F108" s="158" t="s">
        <v>179</v>
      </c>
      <c r="I108" s="159"/>
      <c r="J108" s="160">
        <f>BK108</f>
        <v>0</v>
      </c>
      <c r="L108" s="156"/>
      <c r="M108" s="161"/>
      <c r="N108" s="162"/>
      <c r="O108" s="162"/>
      <c r="P108" s="163">
        <f>P109+P114+P123+P126+P129+P132+P135+P138+P141+P144+P147+P150+P153+P156+P159+P162+P166+P169+P173+P176+P178+P180+P183</f>
        <v>0</v>
      </c>
      <c r="Q108" s="162"/>
      <c r="R108" s="163">
        <f>R109+R114+R123+R126+R129+R132+R135+R138+R141+R144+R147+R150+R153+R156+R159+R162+R166+R169+R173+R176+R178+R180+R183</f>
        <v>0</v>
      </c>
      <c r="S108" s="162"/>
      <c r="T108" s="164">
        <f>T109+T114+T123+T126+T129+T132+T135+T138+T141+T144+T147+T150+T153+T156+T159+T162+T166+T169+T173+T176+T178+T180+T183</f>
        <v>0</v>
      </c>
      <c r="AR108" s="157" t="s">
        <v>83</v>
      </c>
      <c r="AT108" s="165" t="s">
        <v>73</v>
      </c>
      <c r="AU108" s="165" t="s">
        <v>74</v>
      </c>
      <c r="AY108" s="157" t="s">
        <v>180</v>
      </c>
      <c r="BK108" s="166">
        <f>BK109+BK114+BK123+BK126+BK129+BK132+BK135+BK138+BK141+BK144+BK147+BK150+BK153+BK156+BK159+BK162+BK166+BK169+BK173+BK176+BK178+BK180+BK183</f>
        <v>0</v>
      </c>
    </row>
    <row r="109" spans="2:65" s="10" customFormat="1" ht="19.899999999999999" customHeight="1">
      <c r="B109" s="156"/>
      <c r="D109" s="167" t="s">
        <v>73</v>
      </c>
      <c r="E109" s="168" t="s">
        <v>1082</v>
      </c>
      <c r="F109" s="168" t="s">
        <v>1083</v>
      </c>
      <c r="I109" s="159"/>
      <c r="J109" s="169">
        <f>BK109</f>
        <v>0</v>
      </c>
      <c r="L109" s="156"/>
      <c r="M109" s="161"/>
      <c r="N109" s="162"/>
      <c r="O109" s="162"/>
      <c r="P109" s="163">
        <f>SUM(P110:P113)</f>
        <v>0</v>
      </c>
      <c r="Q109" s="162"/>
      <c r="R109" s="163">
        <f>SUM(R110:R113)</f>
        <v>0</v>
      </c>
      <c r="S109" s="162"/>
      <c r="T109" s="164">
        <f>SUM(T110:T113)</f>
        <v>0</v>
      </c>
      <c r="AR109" s="157" t="s">
        <v>83</v>
      </c>
      <c r="AT109" s="165" t="s">
        <v>73</v>
      </c>
      <c r="AU109" s="165" t="s">
        <v>24</v>
      </c>
      <c r="AY109" s="157" t="s">
        <v>180</v>
      </c>
      <c r="BK109" s="166">
        <f>SUM(BK110:BK113)</f>
        <v>0</v>
      </c>
    </row>
    <row r="110" spans="2:65" s="1" customFormat="1" ht="25.5" customHeight="1">
      <c r="B110" s="170"/>
      <c r="C110" s="171" t="s">
        <v>509</v>
      </c>
      <c r="D110" s="171" t="s">
        <v>184</v>
      </c>
      <c r="E110" s="172" t="s">
        <v>1084</v>
      </c>
      <c r="F110" s="173" t="s">
        <v>1085</v>
      </c>
      <c r="G110" s="174" t="s">
        <v>187</v>
      </c>
      <c r="H110" s="175">
        <v>10</v>
      </c>
      <c r="I110" s="176"/>
      <c r="J110" s="177">
        <f>ROUND(I110*H110,2)</f>
        <v>0</v>
      </c>
      <c r="K110" s="173" t="s">
        <v>188</v>
      </c>
      <c r="L110" s="37"/>
      <c r="M110" s="178" t="s">
        <v>5</v>
      </c>
      <c r="N110" s="179" t="s">
        <v>45</v>
      </c>
      <c r="O110" s="38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20" t="s">
        <v>189</v>
      </c>
      <c r="AT110" s="20" t="s">
        <v>184</v>
      </c>
      <c r="AU110" s="20" t="s">
        <v>83</v>
      </c>
      <c r="AY110" s="20" t="s">
        <v>180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20" t="s">
        <v>24</v>
      </c>
      <c r="BK110" s="182">
        <f>ROUND(I110*H110,2)</f>
        <v>0</v>
      </c>
      <c r="BL110" s="20" t="s">
        <v>189</v>
      </c>
      <c r="BM110" s="20" t="s">
        <v>1086</v>
      </c>
    </row>
    <row r="111" spans="2:65" s="1" customFormat="1" ht="27">
      <c r="B111" s="37"/>
      <c r="D111" s="193" t="s">
        <v>204</v>
      </c>
      <c r="F111" s="194" t="s">
        <v>205</v>
      </c>
      <c r="I111" s="195"/>
      <c r="L111" s="37"/>
      <c r="M111" s="196"/>
      <c r="N111" s="38"/>
      <c r="O111" s="38"/>
      <c r="P111" s="38"/>
      <c r="Q111" s="38"/>
      <c r="R111" s="38"/>
      <c r="S111" s="38"/>
      <c r="T111" s="66"/>
      <c r="AT111" s="20" t="s">
        <v>204</v>
      </c>
      <c r="AU111" s="20" t="s">
        <v>83</v>
      </c>
    </row>
    <row r="112" spans="2:65" s="1" customFormat="1" ht="25.5" customHeight="1">
      <c r="B112" s="170"/>
      <c r="C112" s="171" t="s">
        <v>1087</v>
      </c>
      <c r="D112" s="171" t="s">
        <v>184</v>
      </c>
      <c r="E112" s="172" t="s">
        <v>1000</v>
      </c>
      <c r="F112" s="173" t="s">
        <v>1001</v>
      </c>
      <c r="G112" s="174" t="s">
        <v>187</v>
      </c>
      <c r="H112" s="175">
        <v>10</v>
      </c>
      <c r="I112" s="176"/>
      <c r="J112" s="177">
        <f>ROUND(I112*H112,2)</f>
        <v>0</v>
      </c>
      <c r="K112" s="173" t="s">
        <v>188</v>
      </c>
      <c r="L112" s="37"/>
      <c r="M112" s="178" t="s">
        <v>5</v>
      </c>
      <c r="N112" s="179" t="s">
        <v>45</v>
      </c>
      <c r="O112" s="38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20" t="s">
        <v>189</v>
      </c>
      <c r="AT112" s="20" t="s">
        <v>184</v>
      </c>
      <c r="AU112" s="20" t="s">
        <v>83</v>
      </c>
      <c r="AY112" s="20" t="s">
        <v>180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20" t="s">
        <v>24</v>
      </c>
      <c r="BK112" s="182">
        <f>ROUND(I112*H112,2)</f>
        <v>0</v>
      </c>
      <c r="BL112" s="20" t="s">
        <v>189</v>
      </c>
      <c r="BM112" s="20" t="s">
        <v>1088</v>
      </c>
    </row>
    <row r="113" spans="2:65" s="1" customFormat="1" ht="25.5" customHeight="1">
      <c r="B113" s="170"/>
      <c r="C113" s="183" t="s">
        <v>518</v>
      </c>
      <c r="D113" s="183" t="s">
        <v>192</v>
      </c>
      <c r="E113" s="184" t="s">
        <v>1089</v>
      </c>
      <c r="F113" s="185" t="s">
        <v>1090</v>
      </c>
      <c r="G113" s="186" t="s">
        <v>194</v>
      </c>
      <c r="H113" s="187">
        <v>10</v>
      </c>
      <c r="I113" s="188"/>
      <c r="J113" s="189">
        <f>ROUND(I113*H113,2)</f>
        <v>0</v>
      </c>
      <c r="K113" s="185" t="s">
        <v>5</v>
      </c>
      <c r="L113" s="190"/>
      <c r="M113" s="191" t="s">
        <v>5</v>
      </c>
      <c r="N113" s="192" t="s">
        <v>45</v>
      </c>
      <c r="O113" s="38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AR113" s="20" t="s">
        <v>195</v>
      </c>
      <c r="AT113" s="20" t="s">
        <v>192</v>
      </c>
      <c r="AU113" s="20" t="s">
        <v>83</v>
      </c>
      <c r="AY113" s="20" t="s">
        <v>180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20" t="s">
        <v>24</v>
      </c>
      <c r="BK113" s="182">
        <f>ROUND(I113*H113,2)</f>
        <v>0</v>
      </c>
      <c r="BL113" s="20" t="s">
        <v>189</v>
      </c>
      <c r="BM113" s="20" t="s">
        <v>1091</v>
      </c>
    </row>
    <row r="114" spans="2:65" s="10" customFormat="1" ht="29.85" customHeight="1">
      <c r="B114" s="156"/>
      <c r="D114" s="167" t="s">
        <v>73</v>
      </c>
      <c r="E114" s="168" t="s">
        <v>1092</v>
      </c>
      <c r="F114" s="168" t="s">
        <v>1093</v>
      </c>
      <c r="I114" s="159"/>
      <c r="J114" s="169">
        <f>BK114</f>
        <v>0</v>
      </c>
      <c r="L114" s="156"/>
      <c r="M114" s="161"/>
      <c r="N114" s="162"/>
      <c r="O114" s="162"/>
      <c r="P114" s="163">
        <f>SUM(P115:P122)</f>
        <v>0</v>
      </c>
      <c r="Q114" s="162"/>
      <c r="R114" s="163">
        <f>SUM(R115:R122)</f>
        <v>0</v>
      </c>
      <c r="S114" s="162"/>
      <c r="T114" s="164">
        <f>SUM(T115:T122)</f>
        <v>0</v>
      </c>
      <c r="AR114" s="157" t="s">
        <v>83</v>
      </c>
      <c r="AT114" s="165" t="s">
        <v>73</v>
      </c>
      <c r="AU114" s="165" t="s">
        <v>24</v>
      </c>
      <c r="AY114" s="157" t="s">
        <v>180</v>
      </c>
      <c r="BK114" s="166">
        <f>SUM(BK115:BK122)</f>
        <v>0</v>
      </c>
    </row>
    <row r="115" spans="2:65" s="1" customFormat="1" ht="25.5" customHeight="1">
      <c r="B115" s="170"/>
      <c r="C115" s="171" t="s">
        <v>1094</v>
      </c>
      <c r="D115" s="171" t="s">
        <v>184</v>
      </c>
      <c r="E115" s="172" t="s">
        <v>1095</v>
      </c>
      <c r="F115" s="173" t="s">
        <v>1096</v>
      </c>
      <c r="G115" s="174" t="s">
        <v>202</v>
      </c>
      <c r="H115" s="175">
        <v>15</v>
      </c>
      <c r="I115" s="176"/>
      <c r="J115" s="177">
        <f t="shared" ref="J115:J122" si="0">ROUND(I115*H115,2)</f>
        <v>0</v>
      </c>
      <c r="K115" s="173" t="s">
        <v>188</v>
      </c>
      <c r="L115" s="37"/>
      <c r="M115" s="178" t="s">
        <v>5</v>
      </c>
      <c r="N115" s="179" t="s">
        <v>45</v>
      </c>
      <c r="O115" s="38"/>
      <c r="P115" s="180">
        <f t="shared" ref="P115:P122" si="1">O115*H115</f>
        <v>0</v>
      </c>
      <c r="Q115" s="180">
        <v>0</v>
      </c>
      <c r="R115" s="180">
        <f t="shared" ref="R115:R122" si="2">Q115*H115</f>
        <v>0</v>
      </c>
      <c r="S115" s="180">
        <v>0</v>
      </c>
      <c r="T115" s="181">
        <f t="shared" ref="T115:T122" si="3">S115*H115</f>
        <v>0</v>
      </c>
      <c r="AR115" s="20" t="s">
        <v>189</v>
      </c>
      <c r="AT115" s="20" t="s">
        <v>184</v>
      </c>
      <c r="AU115" s="20" t="s">
        <v>83</v>
      </c>
      <c r="AY115" s="20" t="s">
        <v>180</v>
      </c>
      <c r="BE115" s="182">
        <f t="shared" ref="BE115:BE122" si="4">IF(N115="základní",J115,0)</f>
        <v>0</v>
      </c>
      <c r="BF115" s="182">
        <f t="shared" ref="BF115:BF122" si="5">IF(N115="snížená",J115,0)</f>
        <v>0</v>
      </c>
      <c r="BG115" s="182">
        <f t="shared" ref="BG115:BG122" si="6">IF(N115="zákl. přenesená",J115,0)</f>
        <v>0</v>
      </c>
      <c r="BH115" s="182">
        <f t="shared" ref="BH115:BH122" si="7">IF(N115="sníž. přenesená",J115,0)</f>
        <v>0</v>
      </c>
      <c r="BI115" s="182">
        <f t="shared" ref="BI115:BI122" si="8">IF(N115="nulová",J115,0)</f>
        <v>0</v>
      </c>
      <c r="BJ115" s="20" t="s">
        <v>24</v>
      </c>
      <c r="BK115" s="182">
        <f t="shared" ref="BK115:BK122" si="9">ROUND(I115*H115,2)</f>
        <v>0</v>
      </c>
      <c r="BL115" s="20" t="s">
        <v>189</v>
      </c>
      <c r="BM115" s="20" t="s">
        <v>1097</v>
      </c>
    </row>
    <row r="116" spans="2:65" s="1" customFormat="1" ht="25.5" customHeight="1">
      <c r="B116" s="170"/>
      <c r="C116" s="171" t="s">
        <v>1098</v>
      </c>
      <c r="D116" s="171" t="s">
        <v>184</v>
      </c>
      <c r="E116" s="172" t="s">
        <v>1099</v>
      </c>
      <c r="F116" s="173" t="s">
        <v>1100</v>
      </c>
      <c r="G116" s="174" t="s">
        <v>202</v>
      </c>
      <c r="H116" s="175">
        <v>15</v>
      </c>
      <c r="I116" s="176"/>
      <c r="J116" s="177">
        <f t="shared" si="0"/>
        <v>0</v>
      </c>
      <c r="K116" s="173" t="s">
        <v>188</v>
      </c>
      <c r="L116" s="37"/>
      <c r="M116" s="178" t="s">
        <v>5</v>
      </c>
      <c r="N116" s="179" t="s">
        <v>45</v>
      </c>
      <c r="O116" s="38"/>
      <c r="P116" s="180">
        <f t="shared" si="1"/>
        <v>0</v>
      </c>
      <c r="Q116" s="180">
        <v>0</v>
      </c>
      <c r="R116" s="180">
        <f t="shared" si="2"/>
        <v>0</v>
      </c>
      <c r="S116" s="180">
        <v>0</v>
      </c>
      <c r="T116" s="181">
        <f t="shared" si="3"/>
        <v>0</v>
      </c>
      <c r="AR116" s="20" t="s">
        <v>189</v>
      </c>
      <c r="AT116" s="20" t="s">
        <v>184</v>
      </c>
      <c r="AU116" s="20" t="s">
        <v>83</v>
      </c>
      <c r="AY116" s="20" t="s">
        <v>180</v>
      </c>
      <c r="BE116" s="182">
        <f t="shared" si="4"/>
        <v>0</v>
      </c>
      <c r="BF116" s="182">
        <f t="shared" si="5"/>
        <v>0</v>
      </c>
      <c r="BG116" s="182">
        <f t="shared" si="6"/>
        <v>0</v>
      </c>
      <c r="BH116" s="182">
        <f t="shared" si="7"/>
        <v>0</v>
      </c>
      <c r="BI116" s="182">
        <f t="shared" si="8"/>
        <v>0</v>
      </c>
      <c r="BJ116" s="20" t="s">
        <v>24</v>
      </c>
      <c r="BK116" s="182">
        <f t="shared" si="9"/>
        <v>0</v>
      </c>
      <c r="BL116" s="20" t="s">
        <v>189</v>
      </c>
      <c r="BM116" s="20" t="s">
        <v>1101</v>
      </c>
    </row>
    <row r="117" spans="2:65" s="1" customFormat="1" ht="25.5" customHeight="1">
      <c r="B117" s="170"/>
      <c r="C117" s="183" t="s">
        <v>1102</v>
      </c>
      <c r="D117" s="183" t="s">
        <v>192</v>
      </c>
      <c r="E117" s="184" t="s">
        <v>1103</v>
      </c>
      <c r="F117" s="185" t="s">
        <v>1104</v>
      </c>
      <c r="G117" s="186" t="s">
        <v>192</v>
      </c>
      <c r="H117" s="187">
        <v>15</v>
      </c>
      <c r="I117" s="188"/>
      <c r="J117" s="189">
        <f t="shared" si="0"/>
        <v>0</v>
      </c>
      <c r="K117" s="185" t="s">
        <v>5</v>
      </c>
      <c r="L117" s="190"/>
      <c r="M117" s="191" t="s">
        <v>5</v>
      </c>
      <c r="N117" s="192" t="s">
        <v>45</v>
      </c>
      <c r="O117" s="38"/>
      <c r="P117" s="180">
        <f t="shared" si="1"/>
        <v>0</v>
      </c>
      <c r="Q117" s="180">
        <v>0</v>
      </c>
      <c r="R117" s="180">
        <f t="shared" si="2"/>
        <v>0</v>
      </c>
      <c r="S117" s="180">
        <v>0</v>
      </c>
      <c r="T117" s="181">
        <f t="shared" si="3"/>
        <v>0</v>
      </c>
      <c r="AR117" s="20" t="s">
        <v>195</v>
      </c>
      <c r="AT117" s="20" t="s">
        <v>192</v>
      </c>
      <c r="AU117" s="20" t="s">
        <v>83</v>
      </c>
      <c r="AY117" s="20" t="s">
        <v>180</v>
      </c>
      <c r="BE117" s="182">
        <f t="shared" si="4"/>
        <v>0</v>
      </c>
      <c r="BF117" s="182">
        <f t="shared" si="5"/>
        <v>0</v>
      </c>
      <c r="BG117" s="182">
        <f t="shared" si="6"/>
        <v>0</v>
      </c>
      <c r="BH117" s="182">
        <f t="shared" si="7"/>
        <v>0</v>
      </c>
      <c r="BI117" s="182">
        <f t="shared" si="8"/>
        <v>0</v>
      </c>
      <c r="BJ117" s="20" t="s">
        <v>24</v>
      </c>
      <c r="BK117" s="182">
        <f t="shared" si="9"/>
        <v>0</v>
      </c>
      <c r="BL117" s="20" t="s">
        <v>189</v>
      </c>
      <c r="BM117" s="20" t="s">
        <v>1105</v>
      </c>
    </row>
    <row r="118" spans="2:65" s="1" customFormat="1" ht="16.5" customHeight="1">
      <c r="B118" s="170"/>
      <c r="C118" s="183" t="s">
        <v>1106</v>
      </c>
      <c r="D118" s="183" t="s">
        <v>192</v>
      </c>
      <c r="E118" s="184" t="s">
        <v>1107</v>
      </c>
      <c r="F118" s="185" t="s">
        <v>1108</v>
      </c>
      <c r="G118" s="186" t="s">
        <v>192</v>
      </c>
      <c r="H118" s="187">
        <v>15</v>
      </c>
      <c r="I118" s="188"/>
      <c r="J118" s="189">
        <f t="shared" si="0"/>
        <v>0</v>
      </c>
      <c r="K118" s="185" t="s">
        <v>5</v>
      </c>
      <c r="L118" s="190"/>
      <c r="M118" s="191" t="s">
        <v>5</v>
      </c>
      <c r="N118" s="192" t="s">
        <v>45</v>
      </c>
      <c r="O118" s="38"/>
      <c r="P118" s="180">
        <f t="shared" si="1"/>
        <v>0</v>
      </c>
      <c r="Q118" s="180">
        <v>0</v>
      </c>
      <c r="R118" s="180">
        <f t="shared" si="2"/>
        <v>0</v>
      </c>
      <c r="S118" s="180">
        <v>0</v>
      </c>
      <c r="T118" s="181">
        <f t="shared" si="3"/>
        <v>0</v>
      </c>
      <c r="AR118" s="20" t="s">
        <v>195</v>
      </c>
      <c r="AT118" s="20" t="s">
        <v>192</v>
      </c>
      <c r="AU118" s="20" t="s">
        <v>83</v>
      </c>
      <c r="AY118" s="20" t="s">
        <v>180</v>
      </c>
      <c r="BE118" s="182">
        <f t="shared" si="4"/>
        <v>0</v>
      </c>
      <c r="BF118" s="182">
        <f t="shared" si="5"/>
        <v>0</v>
      </c>
      <c r="BG118" s="182">
        <f t="shared" si="6"/>
        <v>0</v>
      </c>
      <c r="BH118" s="182">
        <f t="shared" si="7"/>
        <v>0</v>
      </c>
      <c r="BI118" s="182">
        <f t="shared" si="8"/>
        <v>0</v>
      </c>
      <c r="BJ118" s="20" t="s">
        <v>24</v>
      </c>
      <c r="BK118" s="182">
        <f t="shared" si="9"/>
        <v>0</v>
      </c>
      <c r="BL118" s="20" t="s">
        <v>189</v>
      </c>
      <c r="BM118" s="20" t="s">
        <v>1109</v>
      </c>
    </row>
    <row r="119" spans="2:65" s="1" customFormat="1" ht="16.5" customHeight="1">
      <c r="B119" s="170"/>
      <c r="C119" s="183" t="s">
        <v>1110</v>
      </c>
      <c r="D119" s="183" t="s">
        <v>192</v>
      </c>
      <c r="E119" s="184" t="s">
        <v>1111</v>
      </c>
      <c r="F119" s="185" t="s">
        <v>1112</v>
      </c>
      <c r="G119" s="186" t="s">
        <v>194</v>
      </c>
      <c r="H119" s="187">
        <v>30</v>
      </c>
      <c r="I119" s="188"/>
      <c r="J119" s="189">
        <f t="shared" si="0"/>
        <v>0</v>
      </c>
      <c r="K119" s="185" t="s">
        <v>5</v>
      </c>
      <c r="L119" s="190"/>
      <c r="M119" s="191" t="s">
        <v>5</v>
      </c>
      <c r="N119" s="192" t="s">
        <v>45</v>
      </c>
      <c r="O119" s="38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AR119" s="20" t="s">
        <v>195</v>
      </c>
      <c r="AT119" s="20" t="s">
        <v>192</v>
      </c>
      <c r="AU119" s="20" t="s">
        <v>83</v>
      </c>
      <c r="AY119" s="20" t="s">
        <v>180</v>
      </c>
      <c r="BE119" s="182">
        <f t="shared" si="4"/>
        <v>0</v>
      </c>
      <c r="BF119" s="182">
        <f t="shared" si="5"/>
        <v>0</v>
      </c>
      <c r="BG119" s="182">
        <f t="shared" si="6"/>
        <v>0</v>
      </c>
      <c r="BH119" s="182">
        <f t="shared" si="7"/>
        <v>0</v>
      </c>
      <c r="BI119" s="182">
        <f t="shared" si="8"/>
        <v>0</v>
      </c>
      <c r="BJ119" s="20" t="s">
        <v>24</v>
      </c>
      <c r="BK119" s="182">
        <f t="shared" si="9"/>
        <v>0</v>
      </c>
      <c r="BL119" s="20" t="s">
        <v>189</v>
      </c>
      <c r="BM119" s="20" t="s">
        <v>1113</v>
      </c>
    </row>
    <row r="120" spans="2:65" s="1" customFormat="1" ht="16.5" customHeight="1">
      <c r="B120" s="170"/>
      <c r="C120" s="183" t="s">
        <v>1114</v>
      </c>
      <c r="D120" s="183" t="s">
        <v>192</v>
      </c>
      <c r="E120" s="184" t="s">
        <v>1115</v>
      </c>
      <c r="F120" s="185" t="s">
        <v>1116</v>
      </c>
      <c r="G120" s="186" t="s">
        <v>194</v>
      </c>
      <c r="H120" s="187">
        <v>40</v>
      </c>
      <c r="I120" s="188"/>
      <c r="J120" s="189">
        <f t="shared" si="0"/>
        <v>0</v>
      </c>
      <c r="K120" s="185" t="s">
        <v>5</v>
      </c>
      <c r="L120" s="190"/>
      <c r="M120" s="191" t="s">
        <v>5</v>
      </c>
      <c r="N120" s="192" t="s">
        <v>45</v>
      </c>
      <c r="O120" s="38"/>
      <c r="P120" s="180">
        <f t="shared" si="1"/>
        <v>0</v>
      </c>
      <c r="Q120" s="180">
        <v>0</v>
      </c>
      <c r="R120" s="180">
        <f t="shared" si="2"/>
        <v>0</v>
      </c>
      <c r="S120" s="180">
        <v>0</v>
      </c>
      <c r="T120" s="181">
        <f t="shared" si="3"/>
        <v>0</v>
      </c>
      <c r="AR120" s="20" t="s">
        <v>195</v>
      </c>
      <c r="AT120" s="20" t="s">
        <v>192</v>
      </c>
      <c r="AU120" s="20" t="s">
        <v>83</v>
      </c>
      <c r="AY120" s="20" t="s">
        <v>180</v>
      </c>
      <c r="BE120" s="182">
        <f t="shared" si="4"/>
        <v>0</v>
      </c>
      <c r="BF120" s="182">
        <f t="shared" si="5"/>
        <v>0</v>
      </c>
      <c r="BG120" s="182">
        <f t="shared" si="6"/>
        <v>0</v>
      </c>
      <c r="BH120" s="182">
        <f t="shared" si="7"/>
        <v>0</v>
      </c>
      <c r="BI120" s="182">
        <f t="shared" si="8"/>
        <v>0</v>
      </c>
      <c r="BJ120" s="20" t="s">
        <v>24</v>
      </c>
      <c r="BK120" s="182">
        <f t="shared" si="9"/>
        <v>0</v>
      </c>
      <c r="BL120" s="20" t="s">
        <v>189</v>
      </c>
      <c r="BM120" s="20" t="s">
        <v>1117</v>
      </c>
    </row>
    <row r="121" spans="2:65" s="1" customFormat="1" ht="16.5" customHeight="1">
      <c r="B121" s="170"/>
      <c r="C121" s="183" t="s">
        <v>1118</v>
      </c>
      <c r="D121" s="183" t="s">
        <v>192</v>
      </c>
      <c r="E121" s="184" t="s">
        <v>1119</v>
      </c>
      <c r="F121" s="185" t="s">
        <v>1120</v>
      </c>
      <c r="G121" s="186" t="s">
        <v>194</v>
      </c>
      <c r="H121" s="187">
        <v>12</v>
      </c>
      <c r="I121" s="188"/>
      <c r="J121" s="189">
        <f t="shared" si="0"/>
        <v>0</v>
      </c>
      <c r="K121" s="185" t="s">
        <v>5</v>
      </c>
      <c r="L121" s="190"/>
      <c r="M121" s="191" t="s">
        <v>5</v>
      </c>
      <c r="N121" s="192" t="s">
        <v>45</v>
      </c>
      <c r="O121" s="38"/>
      <c r="P121" s="180">
        <f t="shared" si="1"/>
        <v>0</v>
      </c>
      <c r="Q121" s="180">
        <v>0</v>
      </c>
      <c r="R121" s="180">
        <f t="shared" si="2"/>
        <v>0</v>
      </c>
      <c r="S121" s="180">
        <v>0</v>
      </c>
      <c r="T121" s="181">
        <f t="shared" si="3"/>
        <v>0</v>
      </c>
      <c r="AR121" s="20" t="s">
        <v>195</v>
      </c>
      <c r="AT121" s="20" t="s">
        <v>192</v>
      </c>
      <c r="AU121" s="20" t="s">
        <v>83</v>
      </c>
      <c r="AY121" s="20" t="s">
        <v>180</v>
      </c>
      <c r="BE121" s="182">
        <f t="shared" si="4"/>
        <v>0</v>
      </c>
      <c r="BF121" s="182">
        <f t="shared" si="5"/>
        <v>0</v>
      </c>
      <c r="BG121" s="182">
        <f t="shared" si="6"/>
        <v>0</v>
      </c>
      <c r="BH121" s="182">
        <f t="shared" si="7"/>
        <v>0</v>
      </c>
      <c r="BI121" s="182">
        <f t="shared" si="8"/>
        <v>0</v>
      </c>
      <c r="BJ121" s="20" t="s">
        <v>24</v>
      </c>
      <c r="BK121" s="182">
        <f t="shared" si="9"/>
        <v>0</v>
      </c>
      <c r="BL121" s="20" t="s">
        <v>189</v>
      </c>
      <c r="BM121" s="20" t="s">
        <v>1121</v>
      </c>
    </row>
    <row r="122" spans="2:65" s="1" customFormat="1" ht="25.5" customHeight="1">
      <c r="B122" s="170"/>
      <c r="C122" s="183" t="s">
        <v>1122</v>
      </c>
      <c r="D122" s="183" t="s">
        <v>192</v>
      </c>
      <c r="E122" s="184" t="s">
        <v>1123</v>
      </c>
      <c r="F122" s="185" t="s">
        <v>1124</v>
      </c>
      <c r="G122" s="186" t="s">
        <v>194</v>
      </c>
      <c r="H122" s="187">
        <v>25</v>
      </c>
      <c r="I122" s="188"/>
      <c r="J122" s="189">
        <f t="shared" si="0"/>
        <v>0</v>
      </c>
      <c r="K122" s="185" t="s">
        <v>5</v>
      </c>
      <c r="L122" s="190"/>
      <c r="M122" s="191" t="s">
        <v>5</v>
      </c>
      <c r="N122" s="192" t="s">
        <v>45</v>
      </c>
      <c r="O122" s="38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AR122" s="20" t="s">
        <v>195</v>
      </c>
      <c r="AT122" s="20" t="s">
        <v>192</v>
      </c>
      <c r="AU122" s="20" t="s">
        <v>83</v>
      </c>
      <c r="AY122" s="20" t="s">
        <v>180</v>
      </c>
      <c r="BE122" s="182">
        <f t="shared" si="4"/>
        <v>0</v>
      </c>
      <c r="BF122" s="182">
        <f t="shared" si="5"/>
        <v>0</v>
      </c>
      <c r="BG122" s="182">
        <f t="shared" si="6"/>
        <v>0</v>
      </c>
      <c r="BH122" s="182">
        <f t="shared" si="7"/>
        <v>0</v>
      </c>
      <c r="BI122" s="182">
        <f t="shared" si="8"/>
        <v>0</v>
      </c>
      <c r="BJ122" s="20" t="s">
        <v>24</v>
      </c>
      <c r="BK122" s="182">
        <f t="shared" si="9"/>
        <v>0</v>
      </c>
      <c r="BL122" s="20" t="s">
        <v>189</v>
      </c>
      <c r="BM122" s="20" t="s">
        <v>1125</v>
      </c>
    </row>
    <row r="123" spans="2:65" s="10" customFormat="1" ht="29.85" customHeight="1">
      <c r="B123" s="156"/>
      <c r="D123" s="167" t="s">
        <v>73</v>
      </c>
      <c r="E123" s="168" t="s">
        <v>1126</v>
      </c>
      <c r="F123" s="168" t="s">
        <v>1127</v>
      </c>
      <c r="I123" s="159"/>
      <c r="J123" s="169">
        <f>BK123</f>
        <v>0</v>
      </c>
      <c r="L123" s="156"/>
      <c r="M123" s="161"/>
      <c r="N123" s="162"/>
      <c r="O123" s="162"/>
      <c r="P123" s="163">
        <f>SUM(P124:P125)</f>
        <v>0</v>
      </c>
      <c r="Q123" s="162"/>
      <c r="R123" s="163">
        <f>SUM(R124:R125)</f>
        <v>0</v>
      </c>
      <c r="S123" s="162"/>
      <c r="T123" s="164">
        <f>SUM(T124:T125)</f>
        <v>0</v>
      </c>
      <c r="AR123" s="157" t="s">
        <v>83</v>
      </c>
      <c r="AT123" s="165" t="s">
        <v>73</v>
      </c>
      <c r="AU123" s="165" t="s">
        <v>24</v>
      </c>
      <c r="AY123" s="157" t="s">
        <v>180</v>
      </c>
      <c r="BK123" s="166">
        <f>SUM(BK124:BK125)</f>
        <v>0</v>
      </c>
    </row>
    <row r="124" spans="2:65" s="1" customFormat="1" ht="25.5" customHeight="1">
      <c r="B124" s="170"/>
      <c r="C124" s="171" t="s">
        <v>1128</v>
      </c>
      <c r="D124" s="171" t="s">
        <v>184</v>
      </c>
      <c r="E124" s="172" t="s">
        <v>1129</v>
      </c>
      <c r="F124" s="173" t="s">
        <v>1130</v>
      </c>
      <c r="G124" s="174" t="s">
        <v>202</v>
      </c>
      <c r="H124" s="175">
        <v>15</v>
      </c>
      <c r="I124" s="176"/>
      <c r="J124" s="177">
        <f>ROUND(I124*H124,2)</f>
        <v>0</v>
      </c>
      <c r="K124" s="173" t="s">
        <v>188</v>
      </c>
      <c r="L124" s="37"/>
      <c r="M124" s="178" t="s">
        <v>5</v>
      </c>
      <c r="N124" s="179" t="s">
        <v>45</v>
      </c>
      <c r="O124" s="38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20" t="s">
        <v>189</v>
      </c>
      <c r="AT124" s="20" t="s">
        <v>184</v>
      </c>
      <c r="AU124" s="20" t="s">
        <v>83</v>
      </c>
      <c r="AY124" s="20" t="s">
        <v>180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20" t="s">
        <v>24</v>
      </c>
      <c r="BK124" s="182">
        <f>ROUND(I124*H124,2)</f>
        <v>0</v>
      </c>
      <c r="BL124" s="20" t="s">
        <v>189</v>
      </c>
      <c r="BM124" s="20" t="s">
        <v>1131</v>
      </c>
    </row>
    <row r="125" spans="2:65" s="1" customFormat="1" ht="16.5" customHeight="1">
      <c r="B125" s="170"/>
      <c r="C125" s="183" t="s">
        <v>1132</v>
      </c>
      <c r="D125" s="183" t="s">
        <v>192</v>
      </c>
      <c r="E125" s="184" t="s">
        <v>1133</v>
      </c>
      <c r="F125" s="185" t="s">
        <v>1134</v>
      </c>
      <c r="G125" s="186" t="s">
        <v>192</v>
      </c>
      <c r="H125" s="187">
        <v>15</v>
      </c>
      <c r="I125" s="188"/>
      <c r="J125" s="189">
        <f>ROUND(I125*H125,2)</f>
        <v>0</v>
      </c>
      <c r="K125" s="185" t="s">
        <v>5</v>
      </c>
      <c r="L125" s="190"/>
      <c r="M125" s="191" t="s">
        <v>5</v>
      </c>
      <c r="N125" s="192" t="s">
        <v>45</v>
      </c>
      <c r="O125" s="3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AR125" s="20" t="s">
        <v>195</v>
      </c>
      <c r="AT125" s="20" t="s">
        <v>192</v>
      </c>
      <c r="AU125" s="20" t="s">
        <v>83</v>
      </c>
      <c r="AY125" s="20" t="s">
        <v>180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20" t="s">
        <v>24</v>
      </c>
      <c r="BK125" s="182">
        <f>ROUND(I125*H125,2)</f>
        <v>0</v>
      </c>
      <c r="BL125" s="20" t="s">
        <v>189</v>
      </c>
      <c r="BM125" s="20" t="s">
        <v>1135</v>
      </c>
    </row>
    <row r="126" spans="2:65" s="10" customFormat="1" ht="29.85" customHeight="1">
      <c r="B126" s="156"/>
      <c r="D126" s="167" t="s">
        <v>73</v>
      </c>
      <c r="E126" s="168" t="s">
        <v>1136</v>
      </c>
      <c r="F126" s="168" t="s">
        <v>1137</v>
      </c>
      <c r="I126" s="159"/>
      <c r="J126" s="169">
        <f>BK126</f>
        <v>0</v>
      </c>
      <c r="L126" s="156"/>
      <c r="M126" s="161"/>
      <c r="N126" s="162"/>
      <c r="O126" s="162"/>
      <c r="P126" s="163">
        <f>SUM(P127:P128)</f>
        <v>0</v>
      </c>
      <c r="Q126" s="162"/>
      <c r="R126" s="163">
        <f>SUM(R127:R128)</f>
        <v>0</v>
      </c>
      <c r="S126" s="162"/>
      <c r="T126" s="164">
        <f>SUM(T127:T128)</f>
        <v>0</v>
      </c>
      <c r="AR126" s="157" t="s">
        <v>83</v>
      </c>
      <c r="AT126" s="165" t="s">
        <v>73</v>
      </c>
      <c r="AU126" s="165" t="s">
        <v>24</v>
      </c>
      <c r="AY126" s="157" t="s">
        <v>180</v>
      </c>
      <c r="BK126" s="166">
        <f>SUM(BK127:BK128)</f>
        <v>0</v>
      </c>
    </row>
    <row r="127" spans="2:65" s="1" customFormat="1" ht="25.5" customHeight="1">
      <c r="B127" s="170"/>
      <c r="C127" s="171" t="s">
        <v>1138</v>
      </c>
      <c r="D127" s="171" t="s">
        <v>184</v>
      </c>
      <c r="E127" s="172" t="s">
        <v>1139</v>
      </c>
      <c r="F127" s="173" t="s">
        <v>1140</v>
      </c>
      <c r="G127" s="174" t="s">
        <v>202</v>
      </c>
      <c r="H127" s="175">
        <v>10</v>
      </c>
      <c r="I127" s="176"/>
      <c r="J127" s="177">
        <f>ROUND(I127*H127,2)</f>
        <v>0</v>
      </c>
      <c r="K127" s="173" t="s">
        <v>188</v>
      </c>
      <c r="L127" s="37"/>
      <c r="M127" s="178" t="s">
        <v>5</v>
      </c>
      <c r="N127" s="179" t="s">
        <v>45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189</v>
      </c>
      <c r="AT127" s="20" t="s">
        <v>184</v>
      </c>
      <c r="AU127" s="20" t="s">
        <v>83</v>
      </c>
      <c r="AY127" s="20" t="s">
        <v>180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24</v>
      </c>
      <c r="BK127" s="182">
        <f>ROUND(I127*H127,2)</f>
        <v>0</v>
      </c>
      <c r="BL127" s="20" t="s">
        <v>189</v>
      </c>
      <c r="BM127" s="20" t="s">
        <v>1141</v>
      </c>
    </row>
    <row r="128" spans="2:65" s="1" customFormat="1" ht="16.5" customHeight="1">
      <c r="B128" s="170"/>
      <c r="C128" s="183" t="s">
        <v>1142</v>
      </c>
      <c r="D128" s="183" t="s">
        <v>192</v>
      </c>
      <c r="E128" s="184" t="s">
        <v>386</v>
      </c>
      <c r="F128" s="185" t="s">
        <v>387</v>
      </c>
      <c r="G128" s="186" t="s">
        <v>192</v>
      </c>
      <c r="H128" s="187">
        <v>10</v>
      </c>
      <c r="I128" s="188"/>
      <c r="J128" s="189">
        <f>ROUND(I128*H128,2)</f>
        <v>0</v>
      </c>
      <c r="K128" s="185" t="s">
        <v>5</v>
      </c>
      <c r="L128" s="190"/>
      <c r="M128" s="191" t="s">
        <v>5</v>
      </c>
      <c r="N128" s="192" t="s">
        <v>45</v>
      </c>
      <c r="O128" s="3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20" t="s">
        <v>195</v>
      </c>
      <c r="AT128" s="20" t="s">
        <v>192</v>
      </c>
      <c r="AU128" s="20" t="s">
        <v>83</v>
      </c>
      <c r="AY128" s="20" t="s">
        <v>180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20" t="s">
        <v>24</v>
      </c>
      <c r="BK128" s="182">
        <f>ROUND(I128*H128,2)</f>
        <v>0</v>
      </c>
      <c r="BL128" s="20" t="s">
        <v>189</v>
      </c>
      <c r="BM128" s="20" t="s">
        <v>1143</v>
      </c>
    </row>
    <row r="129" spans="2:65" s="10" customFormat="1" ht="29.85" customHeight="1">
      <c r="B129" s="156"/>
      <c r="D129" s="167" t="s">
        <v>73</v>
      </c>
      <c r="E129" s="168" t="s">
        <v>1144</v>
      </c>
      <c r="F129" s="168" t="s">
        <v>1145</v>
      </c>
      <c r="I129" s="159"/>
      <c r="J129" s="169">
        <f>BK129</f>
        <v>0</v>
      </c>
      <c r="L129" s="156"/>
      <c r="M129" s="161"/>
      <c r="N129" s="162"/>
      <c r="O129" s="162"/>
      <c r="P129" s="163">
        <f>SUM(P130:P131)</f>
        <v>0</v>
      </c>
      <c r="Q129" s="162"/>
      <c r="R129" s="163">
        <f>SUM(R130:R131)</f>
        <v>0</v>
      </c>
      <c r="S129" s="162"/>
      <c r="T129" s="164">
        <f>SUM(T130:T131)</f>
        <v>0</v>
      </c>
      <c r="AR129" s="157" t="s">
        <v>83</v>
      </c>
      <c r="AT129" s="165" t="s">
        <v>73</v>
      </c>
      <c r="AU129" s="165" t="s">
        <v>24</v>
      </c>
      <c r="AY129" s="157" t="s">
        <v>180</v>
      </c>
      <c r="BK129" s="166">
        <f>SUM(BK130:BK131)</f>
        <v>0</v>
      </c>
    </row>
    <row r="130" spans="2:65" s="1" customFormat="1" ht="25.5" customHeight="1">
      <c r="B130" s="170"/>
      <c r="C130" s="171" t="s">
        <v>1146</v>
      </c>
      <c r="D130" s="171" t="s">
        <v>184</v>
      </c>
      <c r="E130" s="172" t="s">
        <v>1139</v>
      </c>
      <c r="F130" s="173" t="s">
        <v>1140</v>
      </c>
      <c r="G130" s="174" t="s">
        <v>202</v>
      </c>
      <c r="H130" s="175">
        <v>175</v>
      </c>
      <c r="I130" s="176"/>
      <c r="J130" s="177">
        <f>ROUND(I130*H130,2)</f>
        <v>0</v>
      </c>
      <c r="K130" s="173" t="s">
        <v>188</v>
      </c>
      <c r="L130" s="37"/>
      <c r="M130" s="178" t="s">
        <v>5</v>
      </c>
      <c r="N130" s="179" t="s">
        <v>45</v>
      </c>
      <c r="O130" s="3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0" t="s">
        <v>189</v>
      </c>
      <c r="AT130" s="20" t="s">
        <v>184</v>
      </c>
      <c r="AU130" s="20" t="s">
        <v>83</v>
      </c>
      <c r="AY130" s="20" t="s">
        <v>180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0" t="s">
        <v>24</v>
      </c>
      <c r="BK130" s="182">
        <f>ROUND(I130*H130,2)</f>
        <v>0</v>
      </c>
      <c r="BL130" s="20" t="s">
        <v>189</v>
      </c>
      <c r="BM130" s="20" t="s">
        <v>1147</v>
      </c>
    </row>
    <row r="131" spans="2:65" s="1" customFormat="1" ht="16.5" customHeight="1">
      <c r="B131" s="170"/>
      <c r="C131" s="183" t="s">
        <v>1148</v>
      </c>
      <c r="D131" s="183" t="s">
        <v>192</v>
      </c>
      <c r="E131" s="184" t="s">
        <v>394</v>
      </c>
      <c r="F131" s="185" t="s">
        <v>395</v>
      </c>
      <c r="G131" s="186" t="s">
        <v>192</v>
      </c>
      <c r="H131" s="187">
        <v>175</v>
      </c>
      <c r="I131" s="188"/>
      <c r="J131" s="189">
        <f>ROUND(I131*H131,2)</f>
        <v>0</v>
      </c>
      <c r="K131" s="185" t="s">
        <v>5</v>
      </c>
      <c r="L131" s="190"/>
      <c r="M131" s="191" t="s">
        <v>5</v>
      </c>
      <c r="N131" s="192" t="s">
        <v>45</v>
      </c>
      <c r="O131" s="38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AR131" s="20" t="s">
        <v>195</v>
      </c>
      <c r="AT131" s="20" t="s">
        <v>192</v>
      </c>
      <c r="AU131" s="20" t="s">
        <v>83</v>
      </c>
      <c r="AY131" s="20" t="s">
        <v>180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0" t="s">
        <v>24</v>
      </c>
      <c r="BK131" s="182">
        <f>ROUND(I131*H131,2)</f>
        <v>0</v>
      </c>
      <c r="BL131" s="20" t="s">
        <v>189</v>
      </c>
      <c r="BM131" s="20" t="s">
        <v>1149</v>
      </c>
    </row>
    <row r="132" spans="2:65" s="10" customFormat="1" ht="29.85" customHeight="1">
      <c r="B132" s="156"/>
      <c r="D132" s="167" t="s">
        <v>73</v>
      </c>
      <c r="E132" s="168" t="s">
        <v>1150</v>
      </c>
      <c r="F132" s="168" t="s">
        <v>1151</v>
      </c>
      <c r="I132" s="159"/>
      <c r="J132" s="169">
        <f>BK132</f>
        <v>0</v>
      </c>
      <c r="L132" s="156"/>
      <c r="M132" s="161"/>
      <c r="N132" s="162"/>
      <c r="O132" s="162"/>
      <c r="P132" s="163">
        <f>SUM(P133:P134)</f>
        <v>0</v>
      </c>
      <c r="Q132" s="162"/>
      <c r="R132" s="163">
        <f>SUM(R133:R134)</f>
        <v>0</v>
      </c>
      <c r="S132" s="162"/>
      <c r="T132" s="164">
        <f>SUM(T133:T134)</f>
        <v>0</v>
      </c>
      <c r="AR132" s="157" t="s">
        <v>83</v>
      </c>
      <c r="AT132" s="165" t="s">
        <v>73</v>
      </c>
      <c r="AU132" s="165" t="s">
        <v>24</v>
      </c>
      <c r="AY132" s="157" t="s">
        <v>180</v>
      </c>
      <c r="BK132" s="166">
        <f>SUM(BK133:BK134)</f>
        <v>0</v>
      </c>
    </row>
    <row r="133" spans="2:65" s="1" customFormat="1" ht="25.5" customHeight="1">
      <c r="B133" s="170"/>
      <c r="C133" s="171" t="s">
        <v>1152</v>
      </c>
      <c r="D133" s="171" t="s">
        <v>184</v>
      </c>
      <c r="E133" s="172" t="s">
        <v>1139</v>
      </c>
      <c r="F133" s="173" t="s">
        <v>1140</v>
      </c>
      <c r="G133" s="174" t="s">
        <v>202</v>
      </c>
      <c r="H133" s="175">
        <v>15</v>
      </c>
      <c r="I133" s="176"/>
      <c r="J133" s="177">
        <f>ROUND(I133*H133,2)</f>
        <v>0</v>
      </c>
      <c r="K133" s="173" t="s">
        <v>188</v>
      </c>
      <c r="L133" s="37"/>
      <c r="M133" s="178" t="s">
        <v>5</v>
      </c>
      <c r="N133" s="179" t="s">
        <v>45</v>
      </c>
      <c r="O133" s="38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AR133" s="20" t="s">
        <v>189</v>
      </c>
      <c r="AT133" s="20" t="s">
        <v>184</v>
      </c>
      <c r="AU133" s="20" t="s">
        <v>83</v>
      </c>
      <c r="AY133" s="20" t="s">
        <v>180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20" t="s">
        <v>24</v>
      </c>
      <c r="BK133" s="182">
        <f>ROUND(I133*H133,2)</f>
        <v>0</v>
      </c>
      <c r="BL133" s="20" t="s">
        <v>189</v>
      </c>
      <c r="BM133" s="20" t="s">
        <v>1153</v>
      </c>
    </row>
    <row r="134" spans="2:65" s="1" customFormat="1" ht="16.5" customHeight="1">
      <c r="B134" s="170"/>
      <c r="C134" s="183" t="s">
        <v>1154</v>
      </c>
      <c r="D134" s="183" t="s">
        <v>192</v>
      </c>
      <c r="E134" s="184" t="s">
        <v>404</v>
      </c>
      <c r="F134" s="185" t="s">
        <v>405</v>
      </c>
      <c r="G134" s="186" t="s">
        <v>192</v>
      </c>
      <c r="H134" s="187">
        <v>15</v>
      </c>
      <c r="I134" s="188"/>
      <c r="J134" s="189">
        <f>ROUND(I134*H134,2)</f>
        <v>0</v>
      </c>
      <c r="K134" s="185" t="s">
        <v>5</v>
      </c>
      <c r="L134" s="190"/>
      <c r="M134" s="191" t="s">
        <v>5</v>
      </c>
      <c r="N134" s="192" t="s">
        <v>45</v>
      </c>
      <c r="O134" s="3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20" t="s">
        <v>195</v>
      </c>
      <c r="AT134" s="20" t="s">
        <v>192</v>
      </c>
      <c r="AU134" s="20" t="s">
        <v>83</v>
      </c>
      <c r="AY134" s="20" t="s">
        <v>180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0" t="s">
        <v>24</v>
      </c>
      <c r="BK134" s="182">
        <f>ROUND(I134*H134,2)</f>
        <v>0</v>
      </c>
      <c r="BL134" s="20" t="s">
        <v>189</v>
      </c>
      <c r="BM134" s="20" t="s">
        <v>1155</v>
      </c>
    </row>
    <row r="135" spans="2:65" s="10" customFormat="1" ht="29.85" customHeight="1">
      <c r="B135" s="156"/>
      <c r="D135" s="167" t="s">
        <v>73</v>
      </c>
      <c r="E135" s="168" t="s">
        <v>982</v>
      </c>
      <c r="F135" s="168" t="s">
        <v>1156</v>
      </c>
      <c r="I135" s="159"/>
      <c r="J135" s="169">
        <f>BK135</f>
        <v>0</v>
      </c>
      <c r="L135" s="156"/>
      <c r="M135" s="161"/>
      <c r="N135" s="162"/>
      <c r="O135" s="162"/>
      <c r="P135" s="163">
        <f>SUM(P136:P137)</f>
        <v>0</v>
      </c>
      <c r="Q135" s="162"/>
      <c r="R135" s="163">
        <f>SUM(R136:R137)</f>
        <v>0</v>
      </c>
      <c r="S135" s="162"/>
      <c r="T135" s="164">
        <f>SUM(T136:T137)</f>
        <v>0</v>
      </c>
      <c r="AR135" s="157" t="s">
        <v>83</v>
      </c>
      <c r="AT135" s="165" t="s">
        <v>73</v>
      </c>
      <c r="AU135" s="165" t="s">
        <v>24</v>
      </c>
      <c r="AY135" s="157" t="s">
        <v>180</v>
      </c>
      <c r="BK135" s="166">
        <f>SUM(BK136:BK137)</f>
        <v>0</v>
      </c>
    </row>
    <row r="136" spans="2:65" s="1" customFormat="1" ht="25.5" customHeight="1">
      <c r="B136" s="170"/>
      <c r="C136" s="171" t="s">
        <v>1157</v>
      </c>
      <c r="D136" s="171" t="s">
        <v>184</v>
      </c>
      <c r="E136" s="172" t="s">
        <v>985</v>
      </c>
      <c r="F136" s="173" t="s">
        <v>986</v>
      </c>
      <c r="G136" s="174" t="s">
        <v>202</v>
      </c>
      <c r="H136" s="175">
        <v>25</v>
      </c>
      <c r="I136" s="176"/>
      <c r="J136" s="177">
        <f>ROUND(I136*H136,2)</f>
        <v>0</v>
      </c>
      <c r="K136" s="173" t="s">
        <v>188</v>
      </c>
      <c r="L136" s="37"/>
      <c r="M136" s="178" t="s">
        <v>5</v>
      </c>
      <c r="N136" s="179" t="s">
        <v>45</v>
      </c>
      <c r="O136" s="38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AR136" s="20" t="s">
        <v>189</v>
      </c>
      <c r="AT136" s="20" t="s">
        <v>184</v>
      </c>
      <c r="AU136" s="20" t="s">
        <v>83</v>
      </c>
      <c r="AY136" s="20" t="s">
        <v>180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20" t="s">
        <v>24</v>
      </c>
      <c r="BK136" s="182">
        <f>ROUND(I136*H136,2)</f>
        <v>0</v>
      </c>
      <c r="BL136" s="20" t="s">
        <v>189</v>
      </c>
      <c r="BM136" s="20" t="s">
        <v>1158</v>
      </c>
    </row>
    <row r="137" spans="2:65" s="1" customFormat="1" ht="16.5" customHeight="1">
      <c r="B137" s="170"/>
      <c r="C137" s="183" t="s">
        <v>1159</v>
      </c>
      <c r="D137" s="183" t="s">
        <v>192</v>
      </c>
      <c r="E137" s="184" t="s">
        <v>989</v>
      </c>
      <c r="F137" s="185" t="s">
        <v>1160</v>
      </c>
      <c r="G137" s="186" t="s">
        <v>192</v>
      </c>
      <c r="H137" s="187">
        <v>25</v>
      </c>
      <c r="I137" s="188"/>
      <c r="J137" s="189">
        <f>ROUND(I137*H137,2)</f>
        <v>0</v>
      </c>
      <c r="K137" s="185" t="s">
        <v>5</v>
      </c>
      <c r="L137" s="190"/>
      <c r="M137" s="191" t="s">
        <v>5</v>
      </c>
      <c r="N137" s="192" t="s">
        <v>45</v>
      </c>
      <c r="O137" s="3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20" t="s">
        <v>195</v>
      </c>
      <c r="AT137" s="20" t="s">
        <v>192</v>
      </c>
      <c r="AU137" s="20" t="s">
        <v>83</v>
      </c>
      <c r="AY137" s="20" t="s">
        <v>180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20" t="s">
        <v>24</v>
      </c>
      <c r="BK137" s="182">
        <f>ROUND(I137*H137,2)</f>
        <v>0</v>
      </c>
      <c r="BL137" s="20" t="s">
        <v>189</v>
      </c>
      <c r="BM137" s="20" t="s">
        <v>1161</v>
      </c>
    </row>
    <row r="138" spans="2:65" s="10" customFormat="1" ht="29.85" customHeight="1">
      <c r="B138" s="156"/>
      <c r="D138" s="167" t="s">
        <v>73</v>
      </c>
      <c r="E138" s="168" t="s">
        <v>1162</v>
      </c>
      <c r="F138" s="168" t="s">
        <v>1163</v>
      </c>
      <c r="I138" s="159"/>
      <c r="J138" s="169">
        <f>BK138</f>
        <v>0</v>
      </c>
      <c r="L138" s="156"/>
      <c r="M138" s="161"/>
      <c r="N138" s="162"/>
      <c r="O138" s="162"/>
      <c r="P138" s="163">
        <f>SUM(P139:P140)</f>
        <v>0</v>
      </c>
      <c r="Q138" s="162"/>
      <c r="R138" s="163">
        <f>SUM(R139:R140)</f>
        <v>0</v>
      </c>
      <c r="S138" s="162"/>
      <c r="T138" s="164">
        <f>SUM(T139:T140)</f>
        <v>0</v>
      </c>
      <c r="AR138" s="157" t="s">
        <v>83</v>
      </c>
      <c r="AT138" s="165" t="s">
        <v>73</v>
      </c>
      <c r="AU138" s="165" t="s">
        <v>24</v>
      </c>
      <c r="AY138" s="157" t="s">
        <v>180</v>
      </c>
      <c r="BK138" s="166">
        <f>SUM(BK139:BK140)</f>
        <v>0</v>
      </c>
    </row>
    <row r="139" spans="2:65" s="1" customFormat="1" ht="25.5" customHeight="1">
      <c r="B139" s="170"/>
      <c r="C139" s="171" t="s">
        <v>1164</v>
      </c>
      <c r="D139" s="171" t="s">
        <v>184</v>
      </c>
      <c r="E139" s="172" t="s">
        <v>1165</v>
      </c>
      <c r="F139" s="173" t="s">
        <v>1166</v>
      </c>
      <c r="G139" s="174" t="s">
        <v>202</v>
      </c>
      <c r="H139" s="175">
        <v>45</v>
      </c>
      <c r="I139" s="176"/>
      <c r="J139" s="177">
        <f>ROUND(I139*H139,2)</f>
        <v>0</v>
      </c>
      <c r="K139" s="173" t="s">
        <v>188</v>
      </c>
      <c r="L139" s="37"/>
      <c r="M139" s="178" t="s">
        <v>5</v>
      </c>
      <c r="N139" s="179" t="s">
        <v>45</v>
      </c>
      <c r="O139" s="3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20" t="s">
        <v>189</v>
      </c>
      <c r="AT139" s="20" t="s">
        <v>184</v>
      </c>
      <c r="AU139" s="20" t="s">
        <v>83</v>
      </c>
      <c r="AY139" s="20" t="s">
        <v>180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20" t="s">
        <v>24</v>
      </c>
      <c r="BK139" s="182">
        <f>ROUND(I139*H139,2)</f>
        <v>0</v>
      </c>
      <c r="BL139" s="20" t="s">
        <v>189</v>
      </c>
      <c r="BM139" s="20" t="s">
        <v>1167</v>
      </c>
    </row>
    <row r="140" spans="2:65" s="1" customFormat="1" ht="16.5" customHeight="1">
      <c r="B140" s="170"/>
      <c r="C140" s="183" t="s">
        <v>1168</v>
      </c>
      <c r="D140" s="183" t="s">
        <v>192</v>
      </c>
      <c r="E140" s="184" t="s">
        <v>1169</v>
      </c>
      <c r="F140" s="185" t="s">
        <v>1170</v>
      </c>
      <c r="G140" s="186" t="s">
        <v>192</v>
      </c>
      <c r="H140" s="187">
        <v>45</v>
      </c>
      <c r="I140" s="188"/>
      <c r="J140" s="189">
        <f>ROUND(I140*H140,2)</f>
        <v>0</v>
      </c>
      <c r="K140" s="185" t="s">
        <v>5</v>
      </c>
      <c r="L140" s="190"/>
      <c r="M140" s="191" t="s">
        <v>5</v>
      </c>
      <c r="N140" s="192" t="s">
        <v>45</v>
      </c>
      <c r="O140" s="38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AR140" s="20" t="s">
        <v>195</v>
      </c>
      <c r="AT140" s="20" t="s">
        <v>192</v>
      </c>
      <c r="AU140" s="20" t="s">
        <v>83</v>
      </c>
      <c r="AY140" s="20" t="s">
        <v>180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20" t="s">
        <v>24</v>
      </c>
      <c r="BK140" s="182">
        <f>ROUND(I140*H140,2)</f>
        <v>0</v>
      </c>
      <c r="BL140" s="20" t="s">
        <v>189</v>
      </c>
      <c r="BM140" s="20" t="s">
        <v>1171</v>
      </c>
    </row>
    <row r="141" spans="2:65" s="10" customFormat="1" ht="29.85" customHeight="1">
      <c r="B141" s="156"/>
      <c r="D141" s="167" t="s">
        <v>73</v>
      </c>
      <c r="E141" s="168" t="s">
        <v>1172</v>
      </c>
      <c r="F141" s="168" t="s">
        <v>1173</v>
      </c>
      <c r="I141" s="159"/>
      <c r="J141" s="169">
        <f>BK141</f>
        <v>0</v>
      </c>
      <c r="L141" s="156"/>
      <c r="M141" s="161"/>
      <c r="N141" s="162"/>
      <c r="O141" s="162"/>
      <c r="P141" s="163">
        <f>SUM(P142:P143)</f>
        <v>0</v>
      </c>
      <c r="Q141" s="162"/>
      <c r="R141" s="163">
        <f>SUM(R142:R143)</f>
        <v>0</v>
      </c>
      <c r="S141" s="162"/>
      <c r="T141" s="164">
        <f>SUM(T142:T143)</f>
        <v>0</v>
      </c>
      <c r="AR141" s="157" t="s">
        <v>83</v>
      </c>
      <c r="AT141" s="165" t="s">
        <v>73</v>
      </c>
      <c r="AU141" s="165" t="s">
        <v>24</v>
      </c>
      <c r="AY141" s="157" t="s">
        <v>180</v>
      </c>
      <c r="BK141" s="166">
        <f>SUM(BK142:BK143)</f>
        <v>0</v>
      </c>
    </row>
    <row r="142" spans="2:65" s="1" customFormat="1" ht="25.5" customHeight="1">
      <c r="B142" s="170"/>
      <c r="C142" s="171" t="s">
        <v>1174</v>
      </c>
      <c r="D142" s="171" t="s">
        <v>184</v>
      </c>
      <c r="E142" s="172" t="s">
        <v>1165</v>
      </c>
      <c r="F142" s="173" t="s">
        <v>1166</v>
      </c>
      <c r="G142" s="174" t="s">
        <v>202</v>
      </c>
      <c r="H142" s="175">
        <v>30</v>
      </c>
      <c r="I142" s="176"/>
      <c r="J142" s="177">
        <f>ROUND(I142*H142,2)</f>
        <v>0</v>
      </c>
      <c r="K142" s="173" t="s">
        <v>188</v>
      </c>
      <c r="L142" s="37"/>
      <c r="M142" s="178" t="s">
        <v>5</v>
      </c>
      <c r="N142" s="179" t="s">
        <v>45</v>
      </c>
      <c r="O142" s="38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20" t="s">
        <v>189</v>
      </c>
      <c r="AT142" s="20" t="s">
        <v>184</v>
      </c>
      <c r="AU142" s="20" t="s">
        <v>83</v>
      </c>
      <c r="AY142" s="20" t="s">
        <v>180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20" t="s">
        <v>24</v>
      </c>
      <c r="BK142" s="182">
        <f>ROUND(I142*H142,2)</f>
        <v>0</v>
      </c>
      <c r="BL142" s="20" t="s">
        <v>189</v>
      </c>
      <c r="BM142" s="20" t="s">
        <v>1175</v>
      </c>
    </row>
    <row r="143" spans="2:65" s="1" customFormat="1" ht="16.5" customHeight="1">
      <c r="B143" s="170"/>
      <c r="C143" s="183" t="s">
        <v>1176</v>
      </c>
      <c r="D143" s="183" t="s">
        <v>192</v>
      </c>
      <c r="E143" s="184" t="s">
        <v>1177</v>
      </c>
      <c r="F143" s="185" t="s">
        <v>1178</v>
      </c>
      <c r="G143" s="186" t="s">
        <v>192</v>
      </c>
      <c r="H143" s="187">
        <v>30</v>
      </c>
      <c r="I143" s="188"/>
      <c r="J143" s="189">
        <f>ROUND(I143*H143,2)</f>
        <v>0</v>
      </c>
      <c r="K143" s="185" t="s">
        <v>5</v>
      </c>
      <c r="L143" s="190"/>
      <c r="M143" s="191" t="s">
        <v>5</v>
      </c>
      <c r="N143" s="192" t="s">
        <v>45</v>
      </c>
      <c r="O143" s="38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AR143" s="20" t="s">
        <v>195</v>
      </c>
      <c r="AT143" s="20" t="s">
        <v>192</v>
      </c>
      <c r="AU143" s="20" t="s">
        <v>83</v>
      </c>
      <c r="AY143" s="20" t="s">
        <v>180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20" t="s">
        <v>24</v>
      </c>
      <c r="BK143" s="182">
        <f>ROUND(I143*H143,2)</f>
        <v>0</v>
      </c>
      <c r="BL143" s="20" t="s">
        <v>189</v>
      </c>
      <c r="BM143" s="20" t="s">
        <v>1179</v>
      </c>
    </row>
    <row r="144" spans="2:65" s="10" customFormat="1" ht="29.85" customHeight="1">
      <c r="B144" s="156"/>
      <c r="D144" s="167" t="s">
        <v>73</v>
      </c>
      <c r="E144" s="168" t="s">
        <v>1180</v>
      </c>
      <c r="F144" s="168" t="s">
        <v>1181</v>
      </c>
      <c r="I144" s="159"/>
      <c r="J144" s="169">
        <f>BK144</f>
        <v>0</v>
      </c>
      <c r="L144" s="156"/>
      <c r="M144" s="161"/>
      <c r="N144" s="162"/>
      <c r="O144" s="162"/>
      <c r="P144" s="163">
        <f>SUM(P145:P146)</f>
        <v>0</v>
      </c>
      <c r="Q144" s="162"/>
      <c r="R144" s="163">
        <f>SUM(R145:R146)</f>
        <v>0</v>
      </c>
      <c r="S144" s="162"/>
      <c r="T144" s="164">
        <f>SUM(T145:T146)</f>
        <v>0</v>
      </c>
      <c r="AR144" s="157" t="s">
        <v>83</v>
      </c>
      <c r="AT144" s="165" t="s">
        <v>73</v>
      </c>
      <c r="AU144" s="165" t="s">
        <v>24</v>
      </c>
      <c r="AY144" s="157" t="s">
        <v>180</v>
      </c>
      <c r="BK144" s="166">
        <f>SUM(BK145:BK146)</f>
        <v>0</v>
      </c>
    </row>
    <row r="145" spans="2:65" s="1" customFormat="1" ht="25.5" customHeight="1">
      <c r="B145" s="170"/>
      <c r="C145" s="171" t="s">
        <v>1182</v>
      </c>
      <c r="D145" s="171" t="s">
        <v>184</v>
      </c>
      <c r="E145" s="172" t="s">
        <v>1183</v>
      </c>
      <c r="F145" s="173" t="s">
        <v>1184</v>
      </c>
      <c r="G145" s="174" t="s">
        <v>202</v>
      </c>
      <c r="H145" s="175">
        <v>120</v>
      </c>
      <c r="I145" s="176"/>
      <c r="J145" s="177">
        <f>ROUND(I145*H145,2)</f>
        <v>0</v>
      </c>
      <c r="K145" s="173" t="s">
        <v>188</v>
      </c>
      <c r="L145" s="37"/>
      <c r="M145" s="178" t="s">
        <v>5</v>
      </c>
      <c r="N145" s="179" t="s">
        <v>45</v>
      </c>
      <c r="O145" s="3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20" t="s">
        <v>189</v>
      </c>
      <c r="AT145" s="20" t="s">
        <v>184</v>
      </c>
      <c r="AU145" s="20" t="s">
        <v>83</v>
      </c>
      <c r="AY145" s="20" t="s">
        <v>180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20" t="s">
        <v>24</v>
      </c>
      <c r="BK145" s="182">
        <f>ROUND(I145*H145,2)</f>
        <v>0</v>
      </c>
      <c r="BL145" s="20" t="s">
        <v>189</v>
      </c>
      <c r="BM145" s="20" t="s">
        <v>1185</v>
      </c>
    </row>
    <row r="146" spans="2:65" s="1" customFormat="1" ht="16.5" customHeight="1">
      <c r="B146" s="170"/>
      <c r="C146" s="183" t="s">
        <v>1186</v>
      </c>
      <c r="D146" s="183" t="s">
        <v>192</v>
      </c>
      <c r="E146" s="184" t="s">
        <v>1187</v>
      </c>
      <c r="F146" s="185" t="s">
        <v>1188</v>
      </c>
      <c r="G146" s="186" t="s">
        <v>192</v>
      </c>
      <c r="H146" s="187">
        <v>120</v>
      </c>
      <c r="I146" s="188"/>
      <c r="J146" s="189">
        <f>ROUND(I146*H146,2)</f>
        <v>0</v>
      </c>
      <c r="K146" s="185" t="s">
        <v>5</v>
      </c>
      <c r="L146" s="190"/>
      <c r="M146" s="191" t="s">
        <v>5</v>
      </c>
      <c r="N146" s="192" t="s">
        <v>45</v>
      </c>
      <c r="O146" s="38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AR146" s="20" t="s">
        <v>195</v>
      </c>
      <c r="AT146" s="20" t="s">
        <v>192</v>
      </c>
      <c r="AU146" s="20" t="s">
        <v>83</v>
      </c>
      <c r="AY146" s="20" t="s">
        <v>180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20" t="s">
        <v>24</v>
      </c>
      <c r="BK146" s="182">
        <f>ROUND(I146*H146,2)</f>
        <v>0</v>
      </c>
      <c r="BL146" s="20" t="s">
        <v>189</v>
      </c>
      <c r="BM146" s="20" t="s">
        <v>1189</v>
      </c>
    </row>
    <row r="147" spans="2:65" s="10" customFormat="1" ht="29.85" customHeight="1">
      <c r="B147" s="156"/>
      <c r="D147" s="167" t="s">
        <v>73</v>
      </c>
      <c r="E147" s="168" t="s">
        <v>1190</v>
      </c>
      <c r="F147" s="168" t="s">
        <v>1191</v>
      </c>
      <c r="I147" s="159"/>
      <c r="J147" s="169">
        <f>BK147</f>
        <v>0</v>
      </c>
      <c r="L147" s="156"/>
      <c r="M147" s="161"/>
      <c r="N147" s="162"/>
      <c r="O147" s="162"/>
      <c r="P147" s="163">
        <f>SUM(P148:P149)</f>
        <v>0</v>
      </c>
      <c r="Q147" s="162"/>
      <c r="R147" s="163">
        <f>SUM(R148:R149)</f>
        <v>0</v>
      </c>
      <c r="S147" s="162"/>
      <c r="T147" s="164">
        <f>SUM(T148:T149)</f>
        <v>0</v>
      </c>
      <c r="AR147" s="157" t="s">
        <v>83</v>
      </c>
      <c r="AT147" s="165" t="s">
        <v>73</v>
      </c>
      <c r="AU147" s="165" t="s">
        <v>24</v>
      </c>
      <c r="AY147" s="157" t="s">
        <v>180</v>
      </c>
      <c r="BK147" s="166">
        <f>SUM(BK148:BK149)</f>
        <v>0</v>
      </c>
    </row>
    <row r="148" spans="2:65" s="1" customFormat="1" ht="25.5" customHeight="1">
      <c r="B148" s="170"/>
      <c r="C148" s="171" t="s">
        <v>1192</v>
      </c>
      <c r="D148" s="171" t="s">
        <v>184</v>
      </c>
      <c r="E148" s="172" t="s">
        <v>1183</v>
      </c>
      <c r="F148" s="173" t="s">
        <v>1184</v>
      </c>
      <c r="G148" s="174" t="s">
        <v>202</v>
      </c>
      <c r="H148" s="175">
        <v>30</v>
      </c>
      <c r="I148" s="176"/>
      <c r="J148" s="177">
        <f>ROUND(I148*H148,2)</f>
        <v>0</v>
      </c>
      <c r="K148" s="173" t="s">
        <v>188</v>
      </c>
      <c r="L148" s="37"/>
      <c r="M148" s="178" t="s">
        <v>5</v>
      </c>
      <c r="N148" s="179" t="s">
        <v>45</v>
      </c>
      <c r="O148" s="38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AR148" s="20" t="s">
        <v>189</v>
      </c>
      <c r="AT148" s="20" t="s">
        <v>184</v>
      </c>
      <c r="AU148" s="20" t="s">
        <v>83</v>
      </c>
      <c r="AY148" s="20" t="s">
        <v>180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20" t="s">
        <v>24</v>
      </c>
      <c r="BK148" s="182">
        <f>ROUND(I148*H148,2)</f>
        <v>0</v>
      </c>
      <c r="BL148" s="20" t="s">
        <v>189</v>
      </c>
      <c r="BM148" s="20" t="s">
        <v>1193</v>
      </c>
    </row>
    <row r="149" spans="2:65" s="1" customFormat="1" ht="16.5" customHeight="1">
      <c r="B149" s="170"/>
      <c r="C149" s="183" t="s">
        <v>1194</v>
      </c>
      <c r="D149" s="183" t="s">
        <v>192</v>
      </c>
      <c r="E149" s="184" t="s">
        <v>1195</v>
      </c>
      <c r="F149" s="185" t="s">
        <v>1196</v>
      </c>
      <c r="G149" s="186" t="s">
        <v>192</v>
      </c>
      <c r="H149" s="187">
        <v>30</v>
      </c>
      <c r="I149" s="188"/>
      <c r="J149" s="189">
        <f>ROUND(I149*H149,2)</f>
        <v>0</v>
      </c>
      <c r="K149" s="185" t="s">
        <v>5</v>
      </c>
      <c r="L149" s="190"/>
      <c r="M149" s="191" t="s">
        <v>5</v>
      </c>
      <c r="N149" s="192" t="s">
        <v>45</v>
      </c>
      <c r="O149" s="38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AR149" s="20" t="s">
        <v>195</v>
      </c>
      <c r="AT149" s="20" t="s">
        <v>192</v>
      </c>
      <c r="AU149" s="20" t="s">
        <v>83</v>
      </c>
      <c r="AY149" s="20" t="s">
        <v>180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20" t="s">
        <v>24</v>
      </c>
      <c r="BK149" s="182">
        <f>ROUND(I149*H149,2)</f>
        <v>0</v>
      </c>
      <c r="BL149" s="20" t="s">
        <v>189</v>
      </c>
      <c r="BM149" s="20" t="s">
        <v>1197</v>
      </c>
    </row>
    <row r="150" spans="2:65" s="10" customFormat="1" ht="29.85" customHeight="1">
      <c r="B150" s="156"/>
      <c r="D150" s="167" t="s">
        <v>73</v>
      </c>
      <c r="E150" s="168" t="s">
        <v>1198</v>
      </c>
      <c r="F150" s="168" t="s">
        <v>1199</v>
      </c>
      <c r="I150" s="159"/>
      <c r="J150" s="169">
        <f>BK150</f>
        <v>0</v>
      </c>
      <c r="L150" s="156"/>
      <c r="M150" s="161"/>
      <c r="N150" s="162"/>
      <c r="O150" s="162"/>
      <c r="P150" s="163">
        <f>SUM(P151:P152)</f>
        <v>0</v>
      </c>
      <c r="Q150" s="162"/>
      <c r="R150" s="163">
        <f>SUM(R151:R152)</f>
        <v>0</v>
      </c>
      <c r="S150" s="162"/>
      <c r="T150" s="164">
        <f>SUM(T151:T152)</f>
        <v>0</v>
      </c>
      <c r="AR150" s="157" t="s">
        <v>83</v>
      </c>
      <c r="AT150" s="165" t="s">
        <v>73</v>
      </c>
      <c r="AU150" s="165" t="s">
        <v>24</v>
      </c>
      <c r="AY150" s="157" t="s">
        <v>180</v>
      </c>
      <c r="BK150" s="166">
        <f>SUM(BK151:BK152)</f>
        <v>0</v>
      </c>
    </row>
    <row r="151" spans="2:65" s="1" customFormat="1" ht="25.5" customHeight="1">
      <c r="B151" s="170"/>
      <c r="C151" s="171" t="s">
        <v>1200</v>
      </c>
      <c r="D151" s="171" t="s">
        <v>184</v>
      </c>
      <c r="E151" s="172" t="s">
        <v>1183</v>
      </c>
      <c r="F151" s="173" t="s">
        <v>1184</v>
      </c>
      <c r="G151" s="174" t="s">
        <v>202</v>
      </c>
      <c r="H151" s="175">
        <v>30</v>
      </c>
      <c r="I151" s="176"/>
      <c r="J151" s="177">
        <f>ROUND(I151*H151,2)</f>
        <v>0</v>
      </c>
      <c r="K151" s="173" t="s">
        <v>188</v>
      </c>
      <c r="L151" s="37"/>
      <c r="M151" s="178" t="s">
        <v>5</v>
      </c>
      <c r="N151" s="179" t="s">
        <v>45</v>
      </c>
      <c r="O151" s="38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AR151" s="20" t="s">
        <v>189</v>
      </c>
      <c r="AT151" s="20" t="s">
        <v>184</v>
      </c>
      <c r="AU151" s="20" t="s">
        <v>83</v>
      </c>
      <c r="AY151" s="20" t="s">
        <v>180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20" t="s">
        <v>24</v>
      </c>
      <c r="BK151" s="182">
        <f>ROUND(I151*H151,2)</f>
        <v>0</v>
      </c>
      <c r="BL151" s="20" t="s">
        <v>189</v>
      </c>
      <c r="BM151" s="20" t="s">
        <v>1201</v>
      </c>
    </row>
    <row r="152" spans="2:65" s="1" customFormat="1" ht="16.5" customHeight="1">
      <c r="B152" s="170"/>
      <c r="C152" s="183" t="s">
        <v>1202</v>
      </c>
      <c r="D152" s="183" t="s">
        <v>192</v>
      </c>
      <c r="E152" s="184" t="s">
        <v>1203</v>
      </c>
      <c r="F152" s="185" t="s">
        <v>1204</v>
      </c>
      <c r="G152" s="186" t="s">
        <v>192</v>
      </c>
      <c r="H152" s="187">
        <v>30</v>
      </c>
      <c r="I152" s="188"/>
      <c r="J152" s="189">
        <f>ROUND(I152*H152,2)</f>
        <v>0</v>
      </c>
      <c r="K152" s="185" t="s">
        <v>5</v>
      </c>
      <c r="L152" s="190"/>
      <c r="M152" s="191" t="s">
        <v>5</v>
      </c>
      <c r="N152" s="192" t="s">
        <v>45</v>
      </c>
      <c r="O152" s="3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20" t="s">
        <v>195</v>
      </c>
      <c r="AT152" s="20" t="s">
        <v>192</v>
      </c>
      <c r="AU152" s="20" t="s">
        <v>83</v>
      </c>
      <c r="AY152" s="20" t="s">
        <v>180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20" t="s">
        <v>24</v>
      </c>
      <c r="BK152" s="182">
        <f>ROUND(I152*H152,2)</f>
        <v>0</v>
      </c>
      <c r="BL152" s="20" t="s">
        <v>189</v>
      </c>
      <c r="BM152" s="20" t="s">
        <v>1205</v>
      </c>
    </row>
    <row r="153" spans="2:65" s="10" customFormat="1" ht="29.85" customHeight="1">
      <c r="B153" s="156"/>
      <c r="D153" s="167" t="s">
        <v>73</v>
      </c>
      <c r="E153" s="168" t="s">
        <v>1206</v>
      </c>
      <c r="F153" s="168" t="s">
        <v>1207</v>
      </c>
      <c r="I153" s="159"/>
      <c r="J153" s="169">
        <f>BK153</f>
        <v>0</v>
      </c>
      <c r="L153" s="156"/>
      <c r="M153" s="161"/>
      <c r="N153" s="162"/>
      <c r="O153" s="162"/>
      <c r="P153" s="163">
        <f>SUM(P154:P155)</f>
        <v>0</v>
      </c>
      <c r="Q153" s="162"/>
      <c r="R153" s="163">
        <f>SUM(R154:R155)</f>
        <v>0</v>
      </c>
      <c r="S153" s="162"/>
      <c r="T153" s="164">
        <f>SUM(T154:T155)</f>
        <v>0</v>
      </c>
      <c r="AR153" s="157" t="s">
        <v>83</v>
      </c>
      <c r="AT153" s="165" t="s">
        <v>73</v>
      </c>
      <c r="AU153" s="165" t="s">
        <v>24</v>
      </c>
      <c r="AY153" s="157" t="s">
        <v>180</v>
      </c>
      <c r="BK153" s="166">
        <f>SUM(BK154:BK155)</f>
        <v>0</v>
      </c>
    </row>
    <row r="154" spans="2:65" s="1" customFormat="1" ht="25.5" customHeight="1">
      <c r="B154" s="170"/>
      <c r="C154" s="171" t="s">
        <v>1208</v>
      </c>
      <c r="D154" s="171" t="s">
        <v>184</v>
      </c>
      <c r="E154" s="172" t="s">
        <v>1209</v>
      </c>
      <c r="F154" s="173" t="s">
        <v>1210</v>
      </c>
      <c r="G154" s="174" t="s">
        <v>202</v>
      </c>
      <c r="H154" s="175">
        <v>120</v>
      </c>
      <c r="I154" s="176"/>
      <c r="J154" s="177">
        <f>ROUND(I154*H154,2)</f>
        <v>0</v>
      </c>
      <c r="K154" s="173" t="s">
        <v>188</v>
      </c>
      <c r="L154" s="37"/>
      <c r="M154" s="178" t="s">
        <v>5</v>
      </c>
      <c r="N154" s="179" t="s">
        <v>45</v>
      </c>
      <c r="O154" s="38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AR154" s="20" t="s">
        <v>189</v>
      </c>
      <c r="AT154" s="20" t="s">
        <v>184</v>
      </c>
      <c r="AU154" s="20" t="s">
        <v>83</v>
      </c>
      <c r="AY154" s="20" t="s">
        <v>180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20" t="s">
        <v>24</v>
      </c>
      <c r="BK154" s="182">
        <f>ROUND(I154*H154,2)</f>
        <v>0</v>
      </c>
      <c r="BL154" s="20" t="s">
        <v>189</v>
      </c>
      <c r="BM154" s="20" t="s">
        <v>1211</v>
      </c>
    </row>
    <row r="155" spans="2:65" s="1" customFormat="1" ht="25.5" customHeight="1">
      <c r="B155" s="170"/>
      <c r="C155" s="183" t="s">
        <v>1212</v>
      </c>
      <c r="D155" s="183" t="s">
        <v>192</v>
      </c>
      <c r="E155" s="184" t="s">
        <v>1213</v>
      </c>
      <c r="F155" s="185" t="s">
        <v>1214</v>
      </c>
      <c r="G155" s="186" t="s">
        <v>192</v>
      </c>
      <c r="H155" s="187">
        <v>120</v>
      </c>
      <c r="I155" s="188"/>
      <c r="J155" s="189">
        <f>ROUND(I155*H155,2)</f>
        <v>0</v>
      </c>
      <c r="K155" s="185" t="s">
        <v>5</v>
      </c>
      <c r="L155" s="190"/>
      <c r="M155" s="191" t="s">
        <v>5</v>
      </c>
      <c r="N155" s="192" t="s">
        <v>45</v>
      </c>
      <c r="O155" s="38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20" t="s">
        <v>195</v>
      </c>
      <c r="AT155" s="20" t="s">
        <v>192</v>
      </c>
      <c r="AU155" s="20" t="s">
        <v>83</v>
      </c>
      <c r="AY155" s="20" t="s">
        <v>180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20" t="s">
        <v>24</v>
      </c>
      <c r="BK155" s="182">
        <f>ROUND(I155*H155,2)</f>
        <v>0</v>
      </c>
      <c r="BL155" s="20" t="s">
        <v>189</v>
      </c>
      <c r="BM155" s="20" t="s">
        <v>1215</v>
      </c>
    </row>
    <row r="156" spans="2:65" s="10" customFormat="1" ht="29.85" customHeight="1">
      <c r="B156" s="156"/>
      <c r="D156" s="167" t="s">
        <v>73</v>
      </c>
      <c r="E156" s="168" t="s">
        <v>1216</v>
      </c>
      <c r="F156" s="168" t="s">
        <v>1217</v>
      </c>
      <c r="I156" s="159"/>
      <c r="J156" s="169">
        <f>BK156</f>
        <v>0</v>
      </c>
      <c r="L156" s="156"/>
      <c r="M156" s="161"/>
      <c r="N156" s="162"/>
      <c r="O156" s="162"/>
      <c r="P156" s="163">
        <f>SUM(P157:P158)</f>
        <v>0</v>
      </c>
      <c r="Q156" s="162"/>
      <c r="R156" s="163">
        <f>SUM(R157:R158)</f>
        <v>0</v>
      </c>
      <c r="S156" s="162"/>
      <c r="T156" s="164">
        <f>SUM(T157:T158)</f>
        <v>0</v>
      </c>
      <c r="AR156" s="157" t="s">
        <v>83</v>
      </c>
      <c r="AT156" s="165" t="s">
        <v>73</v>
      </c>
      <c r="AU156" s="165" t="s">
        <v>24</v>
      </c>
      <c r="AY156" s="157" t="s">
        <v>180</v>
      </c>
      <c r="BK156" s="166">
        <f>SUM(BK157:BK158)</f>
        <v>0</v>
      </c>
    </row>
    <row r="157" spans="2:65" s="1" customFormat="1" ht="38.25" customHeight="1">
      <c r="B157" s="170"/>
      <c r="C157" s="171" t="s">
        <v>1218</v>
      </c>
      <c r="D157" s="171" t="s">
        <v>184</v>
      </c>
      <c r="E157" s="172" t="s">
        <v>1219</v>
      </c>
      <c r="F157" s="173" t="s">
        <v>1220</v>
      </c>
      <c r="G157" s="174" t="s">
        <v>202</v>
      </c>
      <c r="H157" s="175">
        <v>50</v>
      </c>
      <c r="I157" s="176"/>
      <c r="J157" s="177">
        <f>ROUND(I157*H157,2)</f>
        <v>0</v>
      </c>
      <c r="K157" s="173" t="s">
        <v>188</v>
      </c>
      <c r="L157" s="37"/>
      <c r="M157" s="178" t="s">
        <v>5</v>
      </c>
      <c r="N157" s="179" t="s">
        <v>45</v>
      </c>
      <c r="O157" s="38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AR157" s="20" t="s">
        <v>189</v>
      </c>
      <c r="AT157" s="20" t="s">
        <v>184</v>
      </c>
      <c r="AU157" s="20" t="s">
        <v>83</v>
      </c>
      <c r="AY157" s="20" t="s">
        <v>180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20" t="s">
        <v>24</v>
      </c>
      <c r="BK157" s="182">
        <f>ROUND(I157*H157,2)</f>
        <v>0</v>
      </c>
      <c r="BL157" s="20" t="s">
        <v>189</v>
      </c>
      <c r="BM157" s="20" t="s">
        <v>1221</v>
      </c>
    </row>
    <row r="158" spans="2:65" s="1" customFormat="1" ht="16.5" customHeight="1">
      <c r="B158" s="170"/>
      <c r="C158" s="183" t="s">
        <v>1222</v>
      </c>
      <c r="D158" s="183" t="s">
        <v>192</v>
      </c>
      <c r="E158" s="184" t="s">
        <v>1223</v>
      </c>
      <c r="F158" s="185" t="s">
        <v>1224</v>
      </c>
      <c r="G158" s="186" t="s">
        <v>192</v>
      </c>
      <c r="H158" s="187">
        <v>50</v>
      </c>
      <c r="I158" s="188"/>
      <c r="J158" s="189">
        <f>ROUND(I158*H158,2)</f>
        <v>0</v>
      </c>
      <c r="K158" s="185" t="s">
        <v>5</v>
      </c>
      <c r="L158" s="190"/>
      <c r="M158" s="191" t="s">
        <v>5</v>
      </c>
      <c r="N158" s="192" t="s">
        <v>45</v>
      </c>
      <c r="O158" s="38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0" t="s">
        <v>195</v>
      </c>
      <c r="AT158" s="20" t="s">
        <v>192</v>
      </c>
      <c r="AU158" s="20" t="s">
        <v>83</v>
      </c>
      <c r="AY158" s="20" t="s">
        <v>180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0" t="s">
        <v>24</v>
      </c>
      <c r="BK158" s="182">
        <f>ROUND(I158*H158,2)</f>
        <v>0</v>
      </c>
      <c r="BL158" s="20" t="s">
        <v>189</v>
      </c>
      <c r="BM158" s="20" t="s">
        <v>1225</v>
      </c>
    </row>
    <row r="159" spans="2:65" s="10" customFormat="1" ht="29.85" customHeight="1">
      <c r="B159" s="156"/>
      <c r="D159" s="167" t="s">
        <v>73</v>
      </c>
      <c r="E159" s="168" t="s">
        <v>1226</v>
      </c>
      <c r="F159" s="168" t="s">
        <v>1227</v>
      </c>
      <c r="I159" s="159"/>
      <c r="J159" s="169">
        <f>BK159</f>
        <v>0</v>
      </c>
      <c r="L159" s="156"/>
      <c r="M159" s="161"/>
      <c r="N159" s="162"/>
      <c r="O159" s="162"/>
      <c r="P159" s="163">
        <f>SUM(P160:P161)</f>
        <v>0</v>
      </c>
      <c r="Q159" s="162"/>
      <c r="R159" s="163">
        <f>SUM(R160:R161)</f>
        <v>0</v>
      </c>
      <c r="S159" s="162"/>
      <c r="T159" s="164">
        <f>SUM(T160:T161)</f>
        <v>0</v>
      </c>
      <c r="AR159" s="157" t="s">
        <v>83</v>
      </c>
      <c r="AT159" s="165" t="s">
        <v>73</v>
      </c>
      <c r="AU159" s="165" t="s">
        <v>24</v>
      </c>
      <c r="AY159" s="157" t="s">
        <v>180</v>
      </c>
      <c r="BK159" s="166">
        <f>SUM(BK160:BK161)</f>
        <v>0</v>
      </c>
    </row>
    <row r="160" spans="2:65" s="1" customFormat="1" ht="25.5" customHeight="1">
      <c r="B160" s="170"/>
      <c r="C160" s="171" t="s">
        <v>1228</v>
      </c>
      <c r="D160" s="171" t="s">
        <v>184</v>
      </c>
      <c r="E160" s="172" t="s">
        <v>458</v>
      </c>
      <c r="F160" s="173" t="s">
        <v>459</v>
      </c>
      <c r="G160" s="174" t="s">
        <v>187</v>
      </c>
      <c r="H160" s="175">
        <v>1</v>
      </c>
      <c r="I160" s="176"/>
      <c r="J160" s="177">
        <f>ROUND(I160*H160,2)</f>
        <v>0</v>
      </c>
      <c r="K160" s="173" t="s">
        <v>188</v>
      </c>
      <c r="L160" s="37"/>
      <c r="M160" s="178" t="s">
        <v>5</v>
      </c>
      <c r="N160" s="179" t="s">
        <v>45</v>
      </c>
      <c r="O160" s="38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AR160" s="20" t="s">
        <v>189</v>
      </c>
      <c r="AT160" s="20" t="s">
        <v>184</v>
      </c>
      <c r="AU160" s="20" t="s">
        <v>83</v>
      </c>
      <c r="AY160" s="20" t="s">
        <v>180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20" t="s">
        <v>24</v>
      </c>
      <c r="BK160" s="182">
        <f>ROUND(I160*H160,2)</f>
        <v>0</v>
      </c>
      <c r="BL160" s="20" t="s">
        <v>189</v>
      </c>
      <c r="BM160" s="20" t="s">
        <v>1229</v>
      </c>
    </row>
    <row r="161" spans="2:65" s="1" customFormat="1" ht="16.5" customHeight="1">
      <c r="B161" s="170"/>
      <c r="C161" s="183" t="s">
        <v>1230</v>
      </c>
      <c r="D161" s="183" t="s">
        <v>192</v>
      </c>
      <c r="E161" s="184" t="s">
        <v>1231</v>
      </c>
      <c r="F161" s="185" t="s">
        <v>1232</v>
      </c>
      <c r="G161" s="186" t="s">
        <v>194</v>
      </c>
      <c r="H161" s="187">
        <v>1</v>
      </c>
      <c r="I161" s="188"/>
      <c r="J161" s="189">
        <f>ROUND(I161*H161,2)</f>
        <v>0</v>
      </c>
      <c r="K161" s="185" t="s">
        <v>5</v>
      </c>
      <c r="L161" s="190"/>
      <c r="M161" s="191" t="s">
        <v>5</v>
      </c>
      <c r="N161" s="192" t="s">
        <v>45</v>
      </c>
      <c r="O161" s="38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AR161" s="20" t="s">
        <v>195</v>
      </c>
      <c r="AT161" s="20" t="s">
        <v>192</v>
      </c>
      <c r="AU161" s="20" t="s">
        <v>83</v>
      </c>
      <c r="AY161" s="20" t="s">
        <v>180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20" t="s">
        <v>24</v>
      </c>
      <c r="BK161" s="182">
        <f>ROUND(I161*H161,2)</f>
        <v>0</v>
      </c>
      <c r="BL161" s="20" t="s">
        <v>189</v>
      </c>
      <c r="BM161" s="20" t="s">
        <v>1233</v>
      </c>
    </row>
    <row r="162" spans="2:65" s="10" customFormat="1" ht="29.85" customHeight="1">
      <c r="B162" s="156"/>
      <c r="D162" s="167" t="s">
        <v>73</v>
      </c>
      <c r="E162" s="168" t="s">
        <v>1234</v>
      </c>
      <c r="F162" s="168" t="s">
        <v>1235</v>
      </c>
      <c r="I162" s="159"/>
      <c r="J162" s="169">
        <f>BK162</f>
        <v>0</v>
      </c>
      <c r="L162" s="156"/>
      <c r="M162" s="161"/>
      <c r="N162" s="162"/>
      <c r="O162" s="162"/>
      <c r="P162" s="163">
        <f>SUM(P163:P165)</f>
        <v>0</v>
      </c>
      <c r="Q162" s="162"/>
      <c r="R162" s="163">
        <f>SUM(R163:R165)</f>
        <v>0</v>
      </c>
      <c r="S162" s="162"/>
      <c r="T162" s="164">
        <f>SUM(T163:T165)</f>
        <v>0</v>
      </c>
      <c r="AR162" s="157" t="s">
        <v>83</v>
      </c>
      <c r="AT162" s="165" t="s">
        <v>73</v>
      </c>
      <c r="AU162" s="165" t="s">
        <v>24</v>
      </c>
      <c r="AY162" s="157" t="s">
        <v>180</v>
      </c>
      <c r="BK162" s="166">
        <f>SUM(BK163:BK165)</f>
        <v>0</v>
      </c>
    </row>
    <row r="163" spans="2:65" s="1" customFormat="1" ht="16.5" customHeight="1">
      <c r="B163" s="170"/>
      <c r="C163" s="171" t="s">
        <v>1236</v>
      </c>
      <c r="D163" s="171" t="s">
        <v>184</v>
      </c>
      <c r="E163" s="172" t="s">
        <v>1237</v>
      </c>
      <c r="F163" s="173" t="s">
        <v>1238</v>
      </c>
      <c r="G163" s="174" t="s">
        <v>187</v>
      </c>
      <c r="H163" s="175">
        <v>2</v>
      </c>
      <c r="I163" s="176"/>
      <c r="J163" s="177">
        <f>ROUND(I163*H163,2)</f>
        <v>0</v>
      </c>
      <c r="K163" s="173" t="s">
        <v>188</v>
      </c>
      <c r="L163" s="37"/>
      <c r="M163" s="178" t="s">
        <v>5</v>
      </c>
      <c r="N163" s="179" t="s">
        <v>45</v>
      </c>
      <c r="O163" s="38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AR163" s="20" t="s">
        <v>189</v>
      </c>
      <c r="AT163" s="20" t="s">
        <v>184</v>
      </c>
      <c r="AU163" s="20" t="s">
        <v>83</v>
      </c>
      <c r="AY163" s="20" t="s">
        <v>180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20" t="s">
        <v>24</v>
      </c>
      <c r="BK163" s="182">
        <f>ROUND(I163*H163,2)</f>
        <v>0</v>
      </c>
      <c r="BL163" s="20" t="s">
        <v>189</v>
      </c>
      <c r="BM163" s="20" t="s">
        <v>1239</v>
      </c>
    </row>
    <row r="164" spans="2:65" s="1" customFormat="1" ht="16.5" customHeight="1">
      <c r="B164" s="170"/>
      <c r="C164" s="183" t="s">
        <v>1240</v>
      </c>
      <c r="D164" s="183" t="s">
        <v>192</v>
      </c>
      <c r="E164" s="184" t="s">
        <v>1241</v>
      </c>
      <c r="F164" s="185" t="s">
        <v>1242</v>
      </c>
      <c r="G164" s="186" t="s">
        <v>194</v>
      </c>
      <c r="H164" s="187">
        <v>1</v>
      </c>
      <c r="I164" s="188"/>
      <c r="J164" s="189">
        <f>ROUND(I164*H164,2)</f>
        <v>0</v>
      </c>
      <c r="K164" s="185" t="s">
        <v>5</v>
      </c>
      <c r="L164" s="190"/>
      <c r="M164" s="191" t="s">
        <v>5</v>
      </c>
      <c r="N164" s="192" t="s">
        <v>45</v>
      </c>
      <c r="O164" s="38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AR164" s="20" t="s">
        <v>195</v>
      </c>
      <c r="AT164" s="20" t="s">
        <v>192</v>
      </c>
      <c r="AU164" s="20" t="s">
        <v>83</v>
      </c>
      <c r="AY164" s="20" t="s">
        <v>180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20" t="s">
        <v>24</v>
      </c>
      <c r="BK164" s="182">
        <f>ROUND(I164*H164,2)</f>
        <v>0</v>
      </c>
      <c r="BL164" s="20" t="s">
        <v>189</v>
      </c>
      <c r="BM164" s="20" t="s">
        <v>1243</v>
      </c>
    </row>
    <row r="165" spans="2:65" s="1" customFormat="1" ht="16.5" customHeight="1">
      <c r="B165" s="170"/>
      <c r="C165" s="183" t="s">
        <v>1244</v>
      </c>
      <c r="D165" s="183" t="s">
        <v>192</v>
      </c>
      <c r="E165" s="184" t="s">
        <v>1245</v>
      </c>
      <c r="F165" s="185" t="s">
        <v>1246</v>
      </c>
      <c r="G165" s="186" t="s">
        <v>194</v>
      </c>
      <c r="H165" s="187">
        <v>1</v>
      </c>
      <c r="I165" s="188"/>
      <c r="J165" s="189">
        <f>ROUND(I165*H165,2)</f>
        <v>0</v>
      </c>
      <c r="K165" s="185" t="s">
        <v>5</v>
      </c>
      <c r="L165" s="190"/>
      <c r="M165" s="191" t="s">
        <v>5</v>
      </c>
      <c r="N165" s="192" t="s">
        <v>45</v>
      </c>
      <c r="O165" s="38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AR165" s="20" t="s">
        <v>195</v>
      </c>
      <c r="AT165" s="20" t="s">
        <v>192</v>
      </c>
      <c r="AU165" s="20" t="s">
        <v>83</v>
      </c>
      <c r="AY165" s="20" t="s">
        <v>180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20" t="s">
        <v>24</v>
      </c>
      <c r="BK165" s="182">
        <f>ROUND(I165*H165,2)</f>
        <v>0</v>
      </c>
      <c r="BL165" s="20" t="s">
        <v>189</v>
      </c>
      <c r="BM165" s="20" t="s">
        <v>1247</v>
      </c>
    </row>
    <row r="166" spans="2:65" s="10" customFormat="1" ht="29.85" customHeight="1">
      <c r="B166" s="156"/>
      <c r="D166" s="167" t="s">
        <v>73</v>
      </c>
      <c r="E166" s="168" t="s">
        <v>1248</v>
      </c>
      <c r="F166" s="168" t="s">
        <v>1249</v>
      </c>
      <c r="I166" s="159"/>
      <c r="J166" s="169">
        <f>BK166</f>
        <v>0</v>
      </c>
      <c r="L166" s="156"/>
      <c r="M166" s="161"/>
      <c r="N166" s="162"/>
      <c r="O166" s="162"/>
      <c r="P166" s="163">
        <f>SUM(P167:P168)</f>
        <v>0</v>
      </c>
      <c r="Q166" s="162"/>
      <c r="R166" s="163">
        <f>SUM(R167:R168)</f>
        <v>0</v>
      </c>
      <c r="S166" s="162"/>
      <c r="T166" s="164">
        <f>SUM(T167:T168)</f>
        <v>0</v>
      </c>
      <c r="AR166" s="157" t="s">
        <v>83</v>
      </c>
      <c r="AT166" s="165" t="s">
        <v>73</v>
      </c>
      <c r="AU166" s="165" t="s">
        <v>24</v>
      </c>
      <c r="AY166" s="157" t="s">
        <v>180</v>
      </c>
      <c r="BK166" s="166">
        <f>SUM(BK167:BK168)</f>
        <v>0</v>
      </c>
    </row>
    <row r="167" spans="2:65" s="1" customFormat="1" ht="25.5" customHeight="1">
      <c r="B167" s="170"/>
      <c r="C167" s="171" t="s">
        <v>1250</v>
      </c>
      <c r="D167" s="171" t="s">
        <v>184</v>
      </c>
      <c r="E167" s="172" t="s">
        <v>1251</v>
      </c>
      <c r="F167" s="173" t="s">
        <v>1252</v>
      </c>
      <c r="G167" s="174" t="s">
        <v>187</v>
      </c>
      <c r="H167" s="175">
        <v>1</v>
      </c>
      <c r="I167" s="176"/>
      <c r="J167" s="177">
        <f>ROUND(I167*H167,2)</f>
        <v>0</v>
      </c>
      <c r="K167" s="173" t="s">
        <v>188</v>
      </c>
      <c r="L167" s="37"/>
      <c r="M167" s="178" t="s">
        <v>5</v>
      </c>
      <c r="N167" s="179" t="s">
        <v>45</v>
      </c>
      <c r="O167" s="38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AR167" s="20" t="s">
        <v>189</v>
      </c>
      <c r="AT167" s="20" t="s">
        <v>184</v>
      </c>
      <c r="AU167" s="20" t="s">
        <v>83</v>
      </c>
      <c r="AY167" s="20" t="s">
        <v>180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20" t="s">
        <v>24</v>
      </c>
      <c r="BK167" s="182">
        <f>ROUND(I167*H167,2)</f>
        <v>0</v>
      </c>
      <c r="BL167" s="20" t="s">
        <v>189</v>
      </c>
      <c r="BM167" s="20" t="s">
        <v>1253</v>
      </c>
    </row>
    <row r="168" spans="2:65" s="1" customFormat="1" ht="38.25" customHeight="1">
      <c r="B168" s="170"/>
      <c r="C168" s="183" t="s">
        <v>1254</v>
      </c>
      <c r="D168" s="183" t="s">
        <v>192</v>
      </c>
      <c r="E168" s="184" t="s">
        <v>1255</v>
      </c>
      <c r="F168" s="185" t="s">
        <v>1256</v>
      </c>
      <c r="G168" s="186" t="s">
        <v>194</v>
      </c>
      <c r="H168" s="187">
        <v>1</v>
      </c>
      <c r="I168" s="188"/>
      <c r="J168" s="189">
        <f>ROUND(I168*H168,2)</f>
        <v>0</v>
      </c>
      <c r="K168" s="185" t="s">
        <v>5</v>
      </c>
      <c r="L168" s="190"/>
      <c r="M168" s="191" t="s">
        <v>5</v>
      </c>
      <c r="N168" s="192" t="s">
        <v>45</v>
      </c>
      <c r="O168" s="38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20" t="s">
        <v>195</v>
      </c>
      <c r="AT168" s="20" t="s">
        <v>192</v>
      </c>
      <c r="AU168" s="20" t="s">
        <v>83</v>
      </c>
      <c r="AY168" s="20" t="s">
        <v>180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20" t="s">
        <v>24</v>
      </c>
      <c r="BK168" s="182">
        <f>ROUND(I168*H168,2)</f>
        <v>0</v>
      </c>
      <c r="BL168" s="20" t="s">
        <v>189</v>
      </c>
      <c r="BM168" s="20" t="s">
        <v>1257</v>
      </c>
    </row>
    <row r="169" spans="2:65" s="10" customFormat="1" ht="29.85" customHeight="1">
      <c r="B169" s="156"/>
      <c r="D169" s="167" t="s">
        <v>73</v>
      </c>
      <c r="E169" s="168" t="s">
        <v>1258</v>
      </c>
      <c r="F169" s="168" t="s">
        <v>1259</v>
      </c>
      <c r="I169" s="159"/>
      <c r="J169" s="169">
        <f>BK169</f>
        <v>0</v>
      </c>
      <c r="L169" s="156"/>
      <c r="M169" s="161"/>
      <c r="N169" s="162"/>
      <c r="O169" s="162"/>
      <c r="P169" s="163">
        <f>SUM(P170:P172)</f>
        <v>0</v>
      </c>
      <c r="Q169" s="162"/>
      <c r="R169" s="163">
        <f>SUM(R170:R172)</f>
        <v>0</v>
      </c>
      <c r="S169" s="162"/>
      <c r="T169" s="164">
        <f>SUM(T170:T172)</f>
        <v>0</v>
      </c>
      <c r="AR169" s="157" t="s">
        <v>83</v>
      </c>
      <c r="AT169" s="165" t="s">
        <v>73</v>
      </c>
      <c r="AU169" s="165" t="s">
        <v>24</v>
      </c>
      <c r="AY169" s="157" t="s">
        <v>180</v>
      </c>
      <c r="BK169" s="166">
        <f>SUM(BK170:BK172)</f>
        <v>0</v>
      </c>
    </row>
    <row r="170" spans="2:65" s="1" customFormat="1" ht="38.25" customHeight="1">
      <c r="B170" s="170"/>
      <c r="C170" s="171" t="s">
        <v>525</v>
      </c>
      <c r="D170" s="171" t="s">
        <v>184</v>
      </c>
      <c r="E170" s="172" t="s">
        <v>1260</v>
      </c>
      <c r="F170" s="173" t="s">
        <v>1261</v>
      </c>
      <c r="G170" s="174" t="s">
        <v>187</v>
      </c>
      <c r="H170" s="175">
        <v>1</v>
      </c>
      <c r="I170" s="176"/>
      <c r="J170" s="177">
        <f>ROUND(I170*H170,2)</f>
        <v>0</v>
      </c>
      <c r="K170" s="173" t="s">
        <v>188</v>
      </c>
      <c r="L170" s="37"/>
      <c r="M170" s="178" t="s">
        <v>5</v>
      </c>
      <c r="N170" s="179" t="s">
        <v>45</v>
      </c>
      <c r="O170" s="38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20" t="s">
        <v>189</v>
      </c>
      <c r="AT170" s="20" t="s">
        <v>184</v>
      </c>
      <c r="AU170" s="20" t="s">
        <v>83</v>
      </c>
      <c r="AY170" s="20" t="s">
        <v>180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20" t="s">
        <v>24</v>
      </c>
      <c r="BK170" s="182">
        <f>ROUND(I170*H170,2)</f>
        <v>0</v>
      </c>
      <c r="BL170" s="20" t="s">
        <v>189</v>
      </c>
      <c r="BM170" s="20" t="s">
        <v>1262</v>
      </c>
    </row>
    <row r="171" spans="2:65" s="1" customFormat="1" ht="25.5" customHeight="1">
      <c r="B171" s="170"/>
      <c r="C171" s="171" t="s">
        <v>527</v>
      </c>
      <c r="D171" s="171" t="s">
        <v>184</v>
      </c>
      <c r="E171" s="172" t="s">
        <v>666</v>
      </c>
      <c r="F171" s="173" t="s">
        <v>667</v>
      </c>
      <c r="G171" s="174" t="s">
        <v>187</v>
      </c>
      <c r="H171" s="175">
        <v>2</v>
      </c>
      <c r="I171" s="176"/>
      <c r="J171" s="177">
        <f>ROUND(I171*H171,2)</f>
        <v>0</v>
      </c>
      <c r="K171" s="173" t="s">
        <v>188</v>
      </c>
      <c r="L171" s="37"/>
      <c r="M171" s="178" t="s">
        <v>5</v>
      </c>
      <c r="N171" s="179" t="s">
        <v>45</v>
      </c>
      <c r="O171" s="38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AR171" s="20" t="s">
        <v>189</v>
      </c>
      <c r="AT171" s="20" t="s">
        <v>184</v>
      </c>
      <c r="AU171" s="20" t="s">
        <v>83</v>
      </c>
      <c r="AY171" s="20" t="s">
        <v>180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20" t="s">
        <v>24</v>
      </c>
      <c r="BK171" s="182">
        <f>ROUND(I171*H171,2)</f>
        <v>0</v>
      </c>
      <c r="BL171" s="20" t="s">
        <v>189</v>
      </c>
      <c r="BM171" s="20" t="s">
        <v>1263</v>
      </c>
    </row>
    <row r="172" spans="2:65" s="1" customFormat="1" ht="38.25" customHeight="1">
      <c r="B172" s="170"/>
      <c r="C172" s="183" t="s">
        <v>542</v>
      </c>
      <c r="D172" s="183" t="s">
        <v>192</v>
      </c>
      <c r="E172" s="184" t="s">
        <v>1264</v>
      </c>
      <c r="F172" s="185" t="s">
        <v>1265</v>
      </c>
      <c r="G172" s="186" t="s">
        <v>194</v>
      </c>
      <c r="H172" s="187">
        <v>1</v>
      </c>
      <c r="I172" s="188"/>
      <c r="J172" s="189">
        <f>ROUND(I172*H172,2)</f>
        <v>0</v>
      </c>
      <c r="K172" s="185" t="s">
        <v>5</v>
      </c>
      <c r="L172" s="190"/>
      <c r="M172" s="191" t="s">
        <v>5</v>
      </c>
      <c r="N172" s="192" t="s">
        <v>45</v>
      </c>
      <c r="O172" s="38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AR172" s="20" t="s">
        <v>195</v>
      </c>
      <c r="AT172" s="20" t="s">
        <v>192</v>
      </c>
      <c r="AU172" s="20" t="s">
        <v>83</v>
      </c>
      <c r="AY172" s="20" t="s">
        <v>180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20" t="s">
        <v>24</v>
      </c>
      <c r="BK172" s="182">
        <f>ROUND(I172*H172,2)</f>
        <v>0</v>
      </c>
      <c r="BL172" s="20" t="s">
        <v>189</v>
      </c>
      <c r="BM172" s="20" t="s">
        <v>1266</v>
      </c>
    </row>
    <row r="173" spans="2:65" s="10" customFormat="1" ht="29.85" customHeight="1">
      <c r="B173" s="156"/>
      <c r="D173" s="167" t="s">
        <v>73</v>
      </c>
      <c r="E173" s="168" t="s">
        <v>1267</v>
      </c>
      <c r="F173" s="168" t="s">
        <v>1268</v>
      </c>
      <c r="I173" s="159"/>
      <c r="J173" s="169">
        <f>BK173</f>
        <v>0</v>
      </c>
      <c r="L173" s="156"/>
      <c r="M173" s="161"/>
      <c r="N173" s="162"/>
      <c r="O173" s="162"/>
      <c r="P173" s="163">
        <f>SUM(P174:P175)</f>
        <v>0</v>
      </c>
      <c r="Q173" s="162"/>
      <c r="R173" s="163">
        <f>SUM(R174:R175)</f>
        <v>0</v>
      </c>
      <c r="S173" s="162"/>
      <c r="T173" s="164">
        <f>SUM(T174:T175)</f>
        <v>0</v>
      </c>
      <c r="AR173" s="157" t="s">
        <v>83</v>
      </c>
      <c r="AT173" s="165" t="s">
        <v>73</v>
      </c>
      <c r="AU173" s="165" t="s">
        <v>24</v>
      </c>
      <c r="AY173" s="157" t="s">
        <v>180</v>
      </c>
      <c r="BK173" s="166">
        <f>SUM(BK174:BK175)</f>
        <v>0</v>
      </c>
    </row>
    <row r="174" spans="2:65" s="1" customFormat="1" ht="25.5" customHeight="1">
      <c r="B174" s="170"/>
      <c r="C174" s="171" t="s">
        <v>1269</v>
      </c>
      <c r="D174" s="171" t="s">
        <v>184</v>
      </c>
      <c r="E174" s="172" t="s">
        <v>1270</v>
      </c>
      <c r="F174" s="173" t="s">
        <v>1271</v>
      </c>
      <c r="G174" s="174" t="s">
        <v>187</v>
      </c>
      <c r="H174" s="175">
        <v>2</v>
      </c>
      <c r="I174" s="176"/>
      <c r="J174" s="177">
        <f>ROUND(I174*H174,2)</f>
        <v>0</v>
      </c>
      <c r="K174" s="173" t="s">
        <v>188</v>
      </c>
      <c r="L174" s="37"/>
      <c r="M174" s="178" t="s">
        <v>5</v>
      </c>
      <c r="N174" s="179" t="s">
        <v>45</v>
      </c>
      <c r="O174" s="38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AR174" s="20" t="s">
        <v>189</v>
      </c>
      <c r="AT174" s="20" t="s">
        <v>184</v>
      </c>
      <c r="AU174" s="20" t="s">
        <v>83</v>
      </c>
      <c r="AY174" s="20" t="s">
        <v>180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20" t="s">
        <v>24</v>
      </c>
      <c r="BK174" s="182">
        <f>ROUND(I174*H174,2)</f>
        <v>0</v>
      </c>
      <c r="BL174" s="20" t="s">
        <v>189</v>
      </c>
      <c r="BM174" s="20" t="s">
        <v>1272</v>
      </c>
    </row>
    <row r="175" spans="2:65" s="1" customFormat="1" ht="25.5" customHeight="1">
      <c r="B175" s="170"/>
      <c r="C175" s="183" t="s">
        <v>1273</v>
      </c>
      <c r="D175" s="183" t="s">
        <v>192</v>
      </c>
      <c r="E175" s="184" t="s">
        <v>1274</v>
      </c>
      <c r="F175" s="185" t="s">
        <v>1275</v>
      </c>
      <c r="G175" s="186" t="s">
        <v>194</v>
      </c>
      <c r="H175" s="187">
        <v>2</v>
      </c>
      <c r="I175" s="188"/>
      <c r="J175" s="189">
        <f>ROUND(I175*H175,2)</f>
        <v>0</v>
      </c>
      <c r="K175" s="185" t="s">
        <v>5</v>
      </c>
      <c r="L175" s="190"/>
      <c r="M175" s="191" t="s">
        <v>5</v>
      </c>
      <c r="N175" s="192" t="s">
        <v>45</v>
      </c>
      <c r="O175" s="38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AR175" s="20" t="s">
        <v>195</v>
      </c>
      <c r="AT175" s="20" t="s">
        <v>192</v>
      </c>
      <c r="AU175" s="20" t="s">
        <v>83</v>
      </c>
      <c r="AY175" s="20" t="s">
        <v>180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20" t="s">
        <v>24</v>
      </c>
      <c r="BK175" s="182">
        <f>ROUND(I175*H175,2)</f>
        <v>0</v>
      </c>
      <c r="BL175" s="20" t="s">
        <v>189</v>
      </c>
      <c r="BM175" s="20" t="s">
        <v>1276</v>
      </c>
    </row>
    <row r="176" spans="2:65" s="10" customFormat="1" ht="29.85" customHeight="1">
      <c r="B176" s="156"/>
      <c r="D176" s="167" t="s">
        <v>73</v>
      </c>
      <c r="E176" s="168" t="s">
        <v>427</v>
      </c>
      <c r="F176" s="168" t="s">
        <v>1277</v>
      </c>
      <c r="I176" s="159"/>
      <c r="J176" s="169">
        <f>BK176</f>
        <v>0</v>
      </c>
      <c r="L176" s="156"/>
      <c r="M176" s="161"/>
      <c r="N176" s="162"/>
      <c r="O176" s="162"/>
      <c r="P176" s="163">
        <f>P177</f>
        <v>0</v>
      </c>
      <c r="Q176" s="162"/>
      <c r="R176" s="163">
        <f>R177</f>
        <v>0</v>
      </c>
      <c r="S176" s="162"/>
      <c r="T176" s="164">
        <f>T177</f>
        <v>0</v>
      </c>
      <c r="AR176" s="157" t="s">
        <v>83</v>
      </c>
      <c r="AT176" s="165" t="s">
        <v>73</v>
      </c>
      <c r="AU176" s="165" t="s">
        <v>24</v>
      </c>
      <c r="AY176" s="157" t="s">
        <v>180</v>
      </c>
      <c r="BK176" s="166">
        <f>BK177</f>
        <v>0</v>
      </c>
    </row>
    <row r="177" spans="2:65" s="1" customFormat="1" ht="25.5" customHeight="1">
      <c r="B177" s="170"/>
      <c r="C177" s="171" t="s">
        <v>429</v>
      </c>
      <c r="D177" s="171" t="s">
        <v>184</v>
      </c>
      <c r="E177" s="172" t="s">
        <v>430</v>
      </c>
      <c r="F177" s="173" t="s">
        <v>431</v>
      </c>
      <c r="G177" s="174" t="s">
        <v>187</v>
      </c>
      <c r="H177" s="175">
        <v>130</v>
      </c>
      <c r="I177" s="176"/>
      <c r="J177" s="177">
        <f>ROUND(I177*H177,2)</f>
        <v>0</v>
      </c>
      <c r="K177" s="173" t="s">
        <v>188</v>
      </c>
      <c r="L177" s="37"/>
      <c r="M177" s="178" t="s">
        <v>5</v>
      </c>
      <c r="N177" s="179" t="s">
        <v>45</v>
      </c>
      <c r="O177" s="38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AR177" s="20" t="s">
        <v>189</v>
      </c>
      <c r="AT177" s="20" t="s">
        <v>184</v>
      </c>
      <c r="AU177" s="20" t="s">
        <v>83</v>
      </c>
      <c r="AY177" s="20" t="s">
        <v>180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20" t="s">
        <v>24</v>
      </c>
      <c r="BK177" s="182">
        <f>ROUND(I177*H177,2)</f>
        <v>0</v>
      </c>
      <c r="BL177" s="20" t="s">
        <v>189</v>
      </c>
      <c r="BM177" s="20" t="s">
        <v>432</v>
      </c>
    </row>
    <row r="178" spans="2:65" s="10" customFormat="1" ht="29.85" customHeight="1">
      <c r="B178" s="156"/>
      <c r="D178" s="167" t="s">
        <v>73</v>
      </c>
      <c r="E178" s="168" t="s">
        <v>997</v>
      </c>
      <c r="F178" s="168" t="s">
        <v>1278</v>
      </c>
      <c r="I178" s="159"/>
      <c r="J178" s="169">
        <f>BK178</f>
        <v>0</v>
      </c>
      <c r="L178" s="156"/>
      <c r="M178" s="161"/>
      <c r="N178" s="162"/>
      <c r="O178" s="162"/>
      <c r="P178" s="163">
        <f>P179</f>
        <v>0</v>
      </c>
      <c r="Q178" s="162"/>
      <c r="R178" s="163">
        <f>R179</f>
        <v>0</v>
      </c>
      <c r="S178" s="162"/>
      <c r="T178" s="164">
        <f>T179</f>
        <v>0</v>
      </c>
      <c r="AR178" s="157" t="s">
        <v>83</v>
      </c>
      <c r="AT178" s="165" t="s">
        <v>73</v>
      </c>
      <c r="AU178" s="165" t="s">
        <v>24</v>
      </c>
      <c r="AY178" s="157" t="s">
        <v>180</v>
      </c>
      <c r="BK178" s="166">
        <f>BK179</f>
        <v>0</v>
      </c>
    </row>
    <row r="179" spans="2:65" s="1" customFormat="1" ht="25.5" customHeight="1">
      <c r="B179" s="170"/>
      <c r="C179" s="171" t="s">
        <v>1279</v>
      </c>
      <c r="D179" s="171" t="s">
        <v>184</v>
      </c>
      <c r="E179" s="172" t="s">
        <v>1000</v>
      </c>
      <c r="F179" s="173" t="s">
        <v>1001</v>
      </c>
      <c r="G179" s="174" t="s">
        <v>187</v>
      </c>
      <c r="H179" s="175">
        <v>6</v>
      </c>
      <c r="I179" s="176"/>
      <c r="J179" s="177">
        <f>ROUND(I179*H179,2)</f>
        <v>0</v>
      </c>
      <c r="K179" s="173" t="s">
        <v>188</v>
      </c>
      <c r="L179" s="37"/>
      <c r="M179" s="178" t="s">
        <v>5</v>
      </c>
      <c r="N179" s="179" t="s">
        <v>45</v>
      </c>
      <c r="O179" s="38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AR179" s="20" t="s">
        <v>189</v>
      </c>
      <c r="AT179" s="20" t="s">
        <v>184</v>
      </c>
      <c r="AU179" s="20" t="s">
        <v>83</v>
      </c>
      <c r="AY179" s="20" t="s">
        <v>180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20" t="s">
        <v>24</v>
      </c>
      <c r="BK179" s="182">
        <f>ROUND(I179*H179,2)</f>
        <v>0</v>
      </c>
      <c r="BL179" s="20" t="s">
        <v>189</v>
      </c>
      <c r="BM179" s="20" t="s">
        <v>1280</v>
      </c>
    </row>
    <row r="180" spans="2:65" s="10" customFormat="1" ht="29.85" customHeight="1">
      <c r="B180" s="156"/>
      <c r="D180" s="167" t="s">
        <v>73</v>
      </c>
      <c r="E180" s="168" t="s">
        <v>532</v>
      </c>
      <c r="F180" s="168" t="s">
        <v>1281</v>
      </c>
      <c r="I180" s="159"/>
      <c r="J180" s="169">
        <f>BK180</f>
        <v>0</v>
      </c>
      <c r="L180" s="156"/>
      <c r="M180" s="161"/>
      <c r="N180" s="162"/>
      <c r="O180" s="162"/>
      <c r="P180" s="163">
        <f>SUM(P181:P182)</f>
        <v>0</v>
      </c>
      <c r="Q180" s="162"/>
      <c r="R180" s="163">
        <f>SUM(R181:R182)</f>
        <v>0</v>
      </c>
      <c r="S180" s="162"/>
      <c r="T180" s="164">
        <f>SUM(T181:T182)</f>
        <v>0</v>
      </c>
      <c r="AR180" s="157" t="s">
        <v>83</v>
      </c>
      <c r="AT180" s="165" t="s">
        <v>73</v>
      </c>
      <c r="AU180" s="165" t="s">
        <v>24</v>
      </c>
      <c r="AY180" s="157" t="s">
        <v>180</v>
      </c>
      <c r="BK180" s="166">
        <f>SUM(BK181:BK182)</f>
        <v>0</v>
      </c>
    </row>
    <row r="181" spans="2:65" s="1" customFormat="1" ht="25.5" customHeight="1">
      <c r="B181" s="170"/>
      <c r="C181" s="171" t="s">
        <v>534</v>
      </c>
      <c r="D181" s="171" t="s">
        <v>184</v>
      </c>
      <c r="E181" s="172" t="s">
        <v>469</v>
      </c>
      <c r="F181" s="173" t="s">
        <v>470</v>
      </c>
      <c r="G181" s="174" t="s">
        <v>471</v>
      </c>
      <c r="H181" s="175">
        <v>5</v>
      </c>
      <c r="I181" s="176"/>
      <c r="J181" s="177">
        <f>ROUND(I181*H181,2)</f>
        <v>0</v>
      </c>
      <c r="K181" s="173" t="s">
        <v>472</v>
      </c>
      <c r="L181" s="37"/>
      <c r="M181" s="178" t="s">
        <v>5</v>
      </c>
      <c r="N181" s="179" t="s">
        <v>45</v>
      </c>
      <c r="O181" s="38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AR181" s="20" t="s">
        <v>473</v>
      </c>
      <c r="AT181" s="20" t="s">
        <v>184</v>
      </c>
      <c r="AU181" s="20" t="s">
        <v>83</v>
      </c>
      <c r="AY181" s="20" t="s">
        <v>180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20" t="s">
        <v>24</v>
      </c>
      <c r="BK181" s="182">
        <f>ROUND(I181*H181,2)</f>
        <v>0</v>
      </c>
      <c r="BL181" s="20" t="s">
        <v>473</v>
      </c>
      <c r="BM181" s="20" t="s">
        <v>535</v>
      </c>
    </row>
    <row r="182" spans="2:65" s="1" customFormat="1" ht="16.5" customHeight="1">
      <c r="B182" s="170"/>
      <c r="C182" s="183" t="s">
        <v>536</v>
      </c>
      <c r="D182" s="183" t="s">
        <v>192</v>
      </c>
      <c r="E182" s="184" t="s">
        <v>1282</v>
      </c>
      <c r="F182" s="185" t="s">
        <v>538</v>
      </c>
      <c r="G182" s="186" t="s">
        <v>530</v>
      </c>
      <c r="H182" s="187">
        <v>1</v>
      </c>
      <c r="I182" s="188"/>
      <c r="J182" s="189">
        <f>ROUND(I182*H182,2)</f>
        <v>0</v>
      </c>
      <c r="K182" s="185" t="s">
        <v>5</v>
      </c>
      <c r="L182" s="190"/>
      <c r="M182" s="191" t="s">
        <v>5</v>
      </c>
      <c r="N182" s="192" t="s">
        <v>45</v>
      </c>
      <c r="O182" s="38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AR182" s="20" t="s">
        <v>195</v>
      </c>
      <c r="AT182" s="20" t="s">
        <v>192</v>
      </c>
      <c r="AU182" s="20" t="s">
        <v>83</v>
      </c>
      <c r="AY182" s="20" t="s">
        <v>180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20" t="s">
        <v>24</v>
      </c>
      <c r="BK182" s="182">
        <f>ROUND(I182*H182,2)</f>
        <v>0</v>
      </c>
      <c r="BL182" s="20" t="s">
        <v>189</v>
      </c>
      <c r="BM182" s="20" t="s">
        <v>539</v>
      </c>
    </row>
    <row r="183" spans="2:65" s="10" customFormat="1" ht="29.85" customHeight="1">
      <c r="B183" s="156"/>
      <c r="D183" s="167" t="s">
        <v>73</v>
      </c>
      <c r="E183" s="168" t="s">
        <v>1283</v>
      </c>
      <c r="F183" s="168" t="s">
        <v>1284</v>
      </c>
      <c r="I183" s="159"/>
      <c r="J183" s="169">
        <f>BK183</f>
        <v>0</v>
      </c>
      <c r="L183" s="156"/>
      <c r="M183" s="161"/>
      <c r="N183" s="162"/>
      <c r="O183" s="162"/>
      <c r="P183" s="163">
        <f>SUM(P184:P196)</f>
        <v>0</v>
      </c>
      <c r="Q183" s="162"/>
      <c r="R183" s="163">
        <f>SUM(R184:R196)</f>
        <v>0</v>
      </c>
      <c r="S183" s="162"/>
      <c r="T183" s="164">
        <f>SUM(T184:T196)</f>
        <v>0</v>
      </c>
      <c r="AR183" s="157" t="s">
        <v>467</v>
      </c>
      <c r="AT183" s="165" t="s">
        <v>73</v>
      </c>
      <c r="AU183" s="165" t="s">
        <v>24</v>
      </c>
      <c r="AY183" s="157" t="s">
        <v>180</v>
      </c>
      <c r="BK183" s="166">
        <f>SUM(BK184:BK196)</f>
        <v>0</v>
      </c>
    </row>
    <row r="184" spans="2:65" s="1" customFormat="1" ht="25.5" customHeight="1">
      <c r="B184" s="170"/>
      <c r="C184" s="171" t="s">
        <v>468</v>
      </c>
      <c r="D184" s="171" t="s">
        <v>184</v>
      </c>
      <c r="E184" s="172" t="s">
        <v>469</v>
      </c>
      <c r="F184" s="173" t="s">
        <v>470</v>
      </c>
      <c r="G184" s="174" t="s">
        <v>471</v>
      </c>
      <c r="H184" s="175">
        <v>14</v>
      </c>
      <c r="I184" s="176"/>
      <c r="J184" s="177">
        <f t="shared" ref="J184:J196" si="10">ROUND(I184*H184,2)</f>
        <v>0</v>
      </c>
      <c r="K184" s="173" t="s">
        <v>472</v>
      </c>
      <c r="L184" s="37"/>
      <c r="M184" s="178" t="s">
        <v>5</v>
      </c>
      <c r="N184" s="179" t="s">
        <v>45</v>
      </c>
      <c r="O184" s="38"/>
      <c r="P184" s="180">
        <f t="shared" ref="P184:P196" si="11">O184*H184</f>
        <v>0</v>
      </c>
      <c r="Q184" s="180">
        <v>0</v>
      </c>
      <c r="R184" s="180">
        <f t="shared" ref="R184:R196" si="12">Q184*H184</f>
        <v>0</v>
      </c>
      <c r="S184" s="180">
        <v>0</v>
      </c>
      <c r="T184" s="181">
        <f t="shared" ref="T184:T196" si="13">S184*H184</f>
        <v>0</v>
      </c>
      <c r="AR184" s="20" t="s">
        <v>473</v>
      </c>
      <c r="AT184" s="20" t="s">
        <v>184</v>
      </c>
      <c r="AU184" s="20" t="s">
        <v>83</v>
      </c>
      <c r="AY184" s="20" t="s">
        <v>180</v>
      </c>
      <c r="BE184" s="182">
        <f t="shared" ref="BE184:BE196" si="14">IF(N184="základní",J184,0)</f>
        <v>0</v>
      </c>
      <c r="BF184" s="182">
        <f t="shared" ref="BF184:BF196" si="15">IF(N184="snížená",J184,0)</f>
        <v>0</v>
      </c>
      <c r="BG184" s="182">
        <f t="shared" ref="BG184:BG196" si="16">IF(N184="zákl. přenesená",J184,0)</f>
        <v>0</v>
      </c>
      <c r="BH184" s="182">
        <f t="shared" ref="BH184:BH196" si="17">IF(N184="sníž. přenesená",J184,0)</f>
        <v>0</v>
      </c>
      <c r="BI184" s="182">
        <f t="shared" ref="BI184:BI196" si="18">IF(N184="nulová",J184,0)</f>
        <v>0</v>
      </c>
      <c r="BJ184" s="20" t="s">
        <v>24</v>
      </c>
      <c r="BK184" s="182">
        <f t="shared" ref="BK184:BK196" si="19">ROUND(I184*H184,2)</f>
        <v>0</v>
      </c>
      <c r="BL184" s="20" t="s">
        <v>473</v>
      </c>
      <c r="BM184" s="20" t="s">
        <v>474</v>
      </c>
    </row>
    <row r="185" spans="2:65" s="1" customFormat="1" ht="25.5" customHeight="1">
      <c r="B185" s="170"/>
      <c r="C185" s="171" t="s">
        <v>475</v>
      </c>
      <c r="D185" s="171" t="s">
        <v>184</v>
      </c>
      <c r="E185" s="172" t="s">
        <v>476</v>
      </c>
      <c r="F185" s="173" t="s">
        <v>477</v>
      </c>
      <c r="G185" s="174" t="s">
        <v>187</v>
      </c>
      <c r="H185" s="175">
        <v>1</v>
      </c>
      <c r="I185" s="176"/>
      <c r="J185" s="177">
        <f t="shared" si="10"/>
        <v>0</v>
      </c>
      <c r="K185" s="173" t="s">
        <v>188</v>
      </c>
      <c r="L185" s="37"/>
      <c r="M185" s="178" t="s">
        <v>5</v>
      </c>
      <c r="N185" s="179" t="s">
        <v>45</v>
      </c>
      <c r="O185" s="38"/>
      <c r="P185" s="180">
        <f t="shared" si="11"/>
        <v>0</v>
      </c>
      <c r="Q185" s="180">
        <v>0</v>
      </c>
      <c r="R185" s="180">
        <f t="shared" si="12"/>
        <v>0</v>
      </c>
      <c r="S185" s="180">
        <v>0</v>
      </c>
      <c r="T185" s="181">
        <f t="shared" si="13"/>
        <v>0</v>
      </c>
      <c r="AR185" s="20" t="s">
        <v>189</v>
      </c>
      <c r="AT185" s="20" t="s">
        <v>184</v>
      </c>
      <c r="AU185" s="20" t="s">
        <v>83</v>
      </c>
      <c r="AY185" s="20" t="s">
        <v>180</v>
      </c>
      <c r="BE185" s="182">
        <f t="shared" si="14"/>
        <v>0</v>
      </c>
      <c r="BF185" s="182">
        <f t="shared" si="15"/>
        <v>0</v>
      </c>
      <c r="BG185" s="182">
        <f t="shared" si="16"/>
        <v>0</v>
      </c>
      <c r="BH185" s="182">
        <f t="shared" si="17"/>
        <v>0</v>
      </c>
      <c r="BI185" s="182">
        <f t="shared" si="18"/>
        <v>0</v>
      </c>
      <c r="BJ185" s="20" t="s">
        <v>24</v>
      </c>
      <c r="BK185" s="182">
        <f t="shared" si="19"/>
        <v>0</v>
      </c>
      <c r="BL185" s="20" t="s">
        <v>189</v>
      </c>
      <c r="BM185" s="20" t="s">
        <v>478</v>
      </c>
    </row>
    <row r="186" spans="2:65" s="1" customFormat="1" ht="25.5" customHeight="1">
      <c r="B186" s="170"/>
      <c r="C186" s="183" t="s">
        <v>1285</v>
      </c>
      <c r="D186" s="183" t="s">
        <v>192</v>
      </c>
      <c r="E186" s="184" t="s">
        <v>1286</v>
      </c>
      <c r="F186" s="185" t="s">
        <v>1287</v>
      </c>
      <c r="G186" s="186" t="s">
        <v>194</v>
      </c>
      <c r="H186" s="187">
        <v>1</v>
      </c>
      <c r="I186" s="188"/>
      <c r="J186" s="189">
        <f t="shared" si="10"/>
        <v>0</v>
      </c>
      <c r="K186" s="185" t="s">
        <v>5</v>
      </c>
      <c r="L186" s="190"/>
      <c r="M186" s="191" t="s">
        <v>5</v>
      </c>
      <c r="N186" s="192" t="s">
        <v>45</v>
      </c>
      <c r="O186" s="38"/>
      <c r="P186" s="180">
        <f t="shared" si="11"/>
        <v>0</v>
      </c>
      <c r="Q186" s="180">
        <v>0</v>
      </c>
      <c r="R186" s="180">
        <f t="shared" si="12"/>
        <v>0</v>
      </c>
      <c r="S186" s="180">
        <v>0</v>
      </c>
      <c r="T186" s="181">
        <f t="shared" si="13"/>
        <v>0</v>
      </c>
      <c r="AR186" s="20" t="s">
        <v>195</v>
      </c>
      <c r="AT186" s="20" t="s">
        <v>192</v>
      </c>
      <c r="AU186" s="20" t="s">
        <v>83</v>
      </c>
      <c r="AY186" s="20" t="s">
        <v>180</v>
      </c>
      <c r="BE186" s="182">
        <f t="shared" si="14"/>
        <v>0</v>
      </c>
      <c r="BF186" s="182">
        <f t="shared" si="15"/>
        <v>0</v>
      </c>
      <c r="BG186" s="182">
        <f t="shared" si="16"/>
        <v>0</v>
      </c>
      <c r="BH186" s="182">
        <f t="shared" si="17"/>
        <v>0</v>
      </c>
      <c r="BI186" s="182">
        <f t="shared" si="18"/>
        <v>0</v>
      </c>
      <c r="BJ186" s="20" t="s">
        <v>24</v>
      </c>
      <c r="BK186" s="182">
        <f t="shared" si="19"/>
        <v>0</v>
      </c>
      <c r="BL186" s="20" t="s">
        <v>189</v>
      </c>
      <c r="BM186" s="20" t="s">
        <v>1288</v>
      </c>
    </row>
    <row r="187" spans="2:65" s="1" customFormat="1" ht="25.5" customHeight="1">
      <c r="B187" s="170"/>
      <c r="C187" s="183" t="s">
        <v>483</v>
      </c>
      <c r="D187" s="183" t="s">
        <v>192</v>
      </c>
      <c r="E187" s="184" t="s">
        <v>1289</v>
      </c>
      <c r="F187" s="185" t="s">
        <v>485</v>
      </c>
      <c r="G187" s="186" t="s">
        <v>194</v>
      </c>
      <c r="H187" s="187">
        <v>1</v>
      </c>
      <c r="I187" s="188"/>
      <c r="J187" s="189">
        <f t="shared" si="10"/>
        <v>0</v>
      </c>
      <c r="K187" s="185" t="s">
        <v>5</v>
      </c>
      <c r="L187" s="190"/>
      <c r="M187" s="191" t="s">
        <v>5</v>
      </c>
      <c r="N187" s="192" t="s">
        <v>45</v>
      </c>
      <c r="O187" s="38"/>
      <c r="P187" s="180">
        <f t="shared" si="11"/>
        <v>0</v>
      </c>
      <c r="Q187" s="180">
        <v>0</v>
      </c>
      <c r="R187" s="180">
        <f t="shared" si="12"/>
        <v>0</v>
      </c>
      <c r="S187" s="180">
        <v>0</v>
      </c>
      <c r="T187" s="181">
        <f t="shared" si="13"/>
        <v>0</v>
      </c>
      <c r="AR187" s="20" t="s">
        <v>195</v>
      </c>
      <c r="AT187" s="20" t="s">
        <v>192</v>
      </c>
      <c r="AU187" s="20" t="s">
        <v>83</v>
      </c>
      <c r="AY187" s="20" t="s">
        <v>180</v>
      </c>
      <c r="BE187" s="182">
        <f t="shared" si="14"/>
        <v>0</v>
      </c>
      <c r="BF187" s="182">
        <f t="shared" si="15"/>
        <v>0</v>
      </c>
      <c r="BG187" s="182">
        <f t="shared" si="16"/>
        <v>0</v>
      </c>
      <c r="BH187" s="182">
        <f t="shared" si="17"/>
        <v>0</v>
      </c>
      <c r="BI187" s="182">
        <f t="shared" si="18"/>
        <v>0</v>
      </c>
      <c r="BJ187" s="20" t="s">
        <v>24</v>
      </c>
      <c r="BK187" s="182">
        <f t="shared" si="19"/>
        <v>0</v>
      </c>
      <c r="BL187" s="20" t="s">
        <v>189</v>
      </c>
      <c r="BM187" s="20" t="s">
        <v>486</v>
      </c>
    </row>
    <row r="188" spans="2:65" s="1" customFormat="1" ht="16.5" customHeight="1">
      <c r="B188" s="170"/>
      <c r="C188" s="183" t="s">
        <v>487</v>
      </c>
      <c r="D188" s="183" t="s">
        <v>192</v>
      </c>
      <c r="E188" s="184" t="s">
        <v>1290</v>
      </c>
      <c r="F188" s="185" t="s">
        <v>489</v>
      </c>
      <c r="G188" s="186" t="s">
        <v>194</v>
      </c>
      <c r="H188" s="187">
        <v>1</v>
      </c>
      <c r="I188" s="188"/>
      <c r="J188" s="189">
        <f t="shared" si="10"/>
        <v>0</v>
      </c>
      <c r="K188" s="185" t="s">
        <v>5</v>
      </c>
      <c r="L188" s="190"/>
      <c r="M188" s="191" t="s">
        <v>5</v>
      </c>
      <c r="N188" s="192" t="s">
        <v>45</v>
      </c>
      <c r="O188" s="38"/>
      <c r="P188" s="180">
        <f t="shared" si="11"/>
        <v>0</v>
      </c>
      <c r="Q188" s="180">
        <v>0</v>
      </c>
      <c r="R188" s="180">
        <f t="shared" si="12"/>
        <v>0</v>
      </c>
      <c r="S188" s="180">
        <v>0</v>
      </c>
      <c r="T188" s="181">
        <f t="shared" si="13"/>
        <v>0</v>
      </c>
      <c r="AR188" s="20" t="s">
        <v>195</v>
      </c>
      <c r="AT188" s="20" t="s">
        <v>192</v>
      </c>
      <c r="AU188" s="20" t="s">
        <v>83</v>
      </c>
      <c r="AY188" s="20" t="s">
        <v>180</v>
      </c>
      <c r="BE188" s="182">
        <f t="shared" si="14"/>
        <v>0</v>
      </c>
      <c r="BF188" s="182">
        <f t="shared" si="15"/>
        <v>0</v>
      </c>
      <c r="BG188" s="182">
        <f t="shared" si="16"/>
        <v>0</v>
      </c>
      <c r="BH188" s="182">
        <f t="shared" si="17"/>
        <v>0</v>
      </c>
      <c r="BI188" s="182">
        <f t="shared" si="18"/>
        <v>0</v>
      </c>
      <c r="BJ188" s="20" t="s">
        <v>24</v>
      </c>
      <c r="BK188" s="182">
        <f t="shared" si="19"/>
        <v>0</v>
      </c>
      <c r="BL188" s="20" t="s">
        <v>189</v>
      </c>
      <c r="BM188" s="20" t="s">
        <v>490</v>
      </c>
    </row>
    <row r="189" spans="2:65" s="1" customFormat="1" ht="25.5" customHeight="1">
      <c r="B189" s="170"/>
      <c r="C189" s="183" t="s">
        <v>1291</v>
      </c>
      <c r="D189" s="183" t="s">
        <v>192</v>
      </c>
      <c r="E189" s="184" t="s">
        <v>1292</v>
      </c>
      <c r="F189" s="185" t="s">
        <v>1293</v>
      </c>
      <c r="G189" s="186" t="s">
        <v>194</v>
      </c>
      <c r="H189" s="187">
        <v>1</v>
      </c>
      <c r="I189" s="188"/>
      <c r="J189" s="189">
        <f t="shared" si="10"/>
        <v>0</v>
      </c>
      <c r="K189" s="185" t="s">
        <v>5</v>
      </c>
      <c r="L189" s="190"/>
      <c r="M189" s="191" t="s">
        <v>5</v>
      </c>
      <c r="N189" s="192" t="s">
        <v>45</v>
      </c>
      <c r="O189" s="38"/>
      <c r="P189" s="180">
        <f t="shared" si="11"/>
        <v>0</v>
      </c>
      <c r="Q189" s="180">
        <v>0</v>
      </c>
      <c r="R189" s="180">
        <f t="shared" si="12"/>
        <v>0</v>
      </c>
      <c r="S189" s="180">
        <v>0</v>
      </c>
      <c r="T189" s="181">
        <f t="shared" si="13"/>
        <v>0</v>
      </c>
      <c r="AR189" s="20" t="s">
        <v>195</v>
      </c>
      <c r="AT189" s="20" t="s">
        <v>192</v>
      </c>
      <c r="AU189" s="20" t="s">
        <v>83</v>
      </c>
      <c r="AY189" s="20" t="s">
        <v>180</v>
      </c>
      <c r="BE189" s="182">
        <f t="shared" si="14"/>
        <v>0</v>
      </c>
      <c r="BF189" s="182">
        <f t="shared" si="15"/>
        <v>0</v>
      </c>
      <c r="BG189" s="182">
        <f t="shared" si="16"/>
        <v>0</v>
      </c>
      <c r="BH189" s="182">
        <f t="shared" si="17"/>
        <v>0</v>
      </c>
      <c r="BI189" s="182">
        <f t="shared" si="18"/>
        <v>0</v>
      </c>
      <c r="BJ189" s="20" t="s">
        <v>24</v>
      </c>
      <c r="BK189" s="182">
        <f t="shared" si="19"/>
        <v>0</v>
      </c>
      <c r="BL189" s="20" t="s">
        <v>189</v>
      </c>
      <c r="BM189" s="20" t="s">
        <v>1294</v>
      </c>
    </row>
    <row r="190" spans="2:65" s="1" customFormat="1" ht="38.25" customHeight="1">
      <c r="B190" s="170"/>
      <c r="C190" s="183" t="s">
        <v>1295</v>
      </c>
      <c r="D190" s="183" t="s">
        <v>192</v>
      </c>
      <c r="E190" s="184" t="s">
        <v>496</v>
      </c>
      <c r="F190" s="185" t="s">
        <v>497</v>
      </c>
      <c r="G190" s="186" t="s">
        <v>194</v>
      </c>
      <c r="H190" s="187">
        <v>1</v>
      </c>
      <c r="I190" s="188"/>
      <c r="J190" s="189">
        <f t="shared" si="10"/>
        <v>0</v>
      </c>
      <c r="K190" s="185" t="s">
        <v>5</v>
      </c>
      <c r="L190" s="190"/>
      <c r="M190" s="191" t="s">
        <v>5</v>
      </c>
      <c r="N190" s="192" t="s">
        <v>45</v>
      </c>
      <c r="O190" s="38"/>
      <c r="P190" s="180">
        <f t="shared" si="11"/>
        <v>0</v>
      </c>
      <c r="Q190" s="180">
        <v>0</v>
      </c>
      <c r="R190" s="180">
        <f t="shared" si="12"/>
        <v>0</v>
      </c>
      <c r="S190" s="180">
        <v>0</v>
      </c>
      <c r="T190" s="181">
        <f t="shared" si="13"/>
        <v>0</v>
      </c>
      <c r="AR190" s="20" t="s">
        <v>195</v>
      </c>
      <c r="AT190" s="20" t="s">
        <v>192</v>
      </c>
      <c r="AU190" s="20" t="s">
        <v>83</v>
      </c>
      <c r="AY190" s="20" t="s">
        <v>180</v>
      </c>
      <c r="BE190" s="182">
        <f t="shared" si="14"/>
        <v>0</v>
      </c>
      <c r="BF190" s="182">
        <f t="shared" si="15"/>
        <v>0</v>
      </c>
      <c r="BG190" s="182">
        <f t="shared" si="16"/>
        <v>0</v>
      </c>
      <c r="BH190" s="182">
        <f t="shared" si="17"/>
        <v>0</v>
      </c>
      <c r="BI190" s="182">
        <f t="shared" si="18"/>
        <v>0</v>
      </c>
      <c r="BJ190" s="20" t="s">
        <v>24</v>
      </c>
      <c r="BK190" s="182">
        <f t="shared" si="19"/>
        <v>0</v>
      </c>
      <c r="BL190" s="20" t="s">
        <v>189</v>
      </c>
      <c r="BM190" s="20" t="s">
        <v>1296</v>
      </c>
    </row>
    <row r="191" spans="2:65" s="1" customFormat="1" ht="16.5" customHeight="1">
      <c r="B191" s="170"/>
      <c r="C191" s="183" t="s">
        <v>1297</v>
      </c>
      <c r="D191" s="183" t="s">
        <v>192</v>
      </c>
      <c r="E191" s="184" t="s">
        <v>1298</v>
      </c>
      <c r="F191" s="185" t="s">
        <v>1299</v>
      </c>
      <c r="G191" s="186" t="s">
        <v>194</v>
      </c>
      <c r="H191" s="187">
        <v>2</v>
      </c>
      <c r="I191" s="188"/>
      <c r="J191" s="189">
        <f t="shared" si="10"/>
        <v>0</v>
      </c>
      <c r="K191" s="185" t="s">
        <v>5</v>
      </c>
      <c r="L191" s="190"/>
      <c r="M191" s="191" t="s">
        <v>5</v>
      </c>
      <c r="N191" s="192" t="s">
        <v>45</v>
      </c>
      <c r="O191" s="38"/>
      <c r="P191" s="180">
        <f t="shared" si="11"/>
        <v>0</v>
      </c>
      <c r="Q191" s="180">
        <v>0</v>
      </c>
      <c r="R191" s="180">
        <f t="shared" si="12"/>
        <v>0</v>
      </c>
      <c r="S191" s="180">
        <v>0</v>
      </c>
      <c r="T191" s="181">
        <f t="shared" si="13"/>
        <v>0</v>
      </c>
      <c r="AR191" s="20" t="s">
        <v>195</v>
      </c>
      <c r="AT191" s="20" t="s">
        <v>192</v>
      </c>
      <c r="AU191" s="20" t="s">
        <v>83</v>
      </c>
      <c r="AY191" s="20" t="s">
        <v>180</v>
      </c>
      <c r="BE191" s="182">
        <f t="shared" si="14"/>
        <v>0</v>
      </c>
      <c r="BF191" s="182">
        <f t="shared" si="15"/>
        <v>0</v>
      </c>
      <c r="BG191" s="182">
        <f t="shared" si="16"/>
        <v>0</v>
      </c>
      <c r="BH191" s="182">
        <f t="shared" si="17"/>
        <v>0</v>
      </c>
      <c r="BI191" s="182">
        <f t="shared" si="18"/>
        <v>0</v>
      </c>
      <c r="BJ191" s="20" t="s">
        <v>24</v>
      </c>
      <c r="BK191" s="182">
        <f t="shared" si="19"/>
        <v>0</v>
      </c>
      <c r="BL191" s="20" t="s">
        <v>189</v>
      </c>
      <c r="BM191" s="20" t="s">
        <v>1300</v>
      </c>
    </row>
    <row r="192" spans="2:65" s="1" customFormat="1" ht="16.5" customHeight="1">
      <c r="B192" s="170"/>
      <c r="C192" s="183" t="s">
        <v>499</v>
      </c>
      <c r="D192" s="183" t="s">
        <v>192</v>
      </c>
      <c r="E192" s="184" t="s">
        <v>500</v>
      </c>
      <c r="F192" s="185" t="s">
        <v>501</v>
      </c>
      <c r="G192" s="186" t="s">
        <v>194</v>
      </c>
      <c r="H192" s="187">
        <v>6</v>
      </c>
      <c r="I192" s="188"/>
      <c r="J192" s="189">
        <f t="shared" si="10"/>
        <v>0</v>
      </c>
      <c r="K192" s="185" t="s">
        <v>5</v>
      </c>
      <c r="L192" s="190"/>
      <c r="M192" s="191" t="s">
        <v>5</v>
      </c>
      <c r="N192" s="192" t="s">
        <v>45</v>
      </c>
      <c r="O192" s="38"/>
      <c r="P192" s="180">
        <f t="shared" si="11"/>
        <v>0</v>
      </c>
      <c r="Q192" s="180">
        <v>0</v>
      </c>
      <c r="R192" s="180">
        <f t="shared" si="12"/>
        <v>0</v>
      </c>
      <c r="S192" s="180">
        <v>0</v>
      </c>
      <c r="T192" s="181">
        <f t="shared" si="13"/>
        <v>0</v>
      </c>
      <c r="AR192" s="20" t="s">
        <v>195</v>
      </c>
      <c r="AT192" s="20" t="s">
        <v>192</v>
      </c>
      <c r="AU192" s="20" t="s">
        <v>83</v>
      </c>
      <c r="AY192" s="20" t="s">
        <v>180</v>
      </c>
      <c r="BE192" s="182">
        <f t="shared" si="14"/>
        <v>0</v>
      </c>
      <c r="BF192" s="182">
        <f t="shared" si="15"/>
        <v>0</v>
      </c>
      <c r="BG192" s="182">
        <f t="shared" si="16"/>
        <v>0</v>
      </c>
      <c r="BH192" s="182">
        <f t="shared" si="17"/>
        <v>0</v>
      </c>
      <c r="BI192" s="182">
        <f t="shared" si="18"/>
        <v>0</v>
      </c>
      <c r="BJ192" s="20" t="s">
        <v>24</v>
      </c>
      <c r="BK192" s="182">
        <f t="shared" si="19"/>
        <v>0</v>
      </c>
      <c r="BL192" s="20" t="s">
        <v>189</v>
      </c>
      <c r="BM192" s="20" t="s">
        <v>502</v>
      </c>
    </row>
    <row r="193" spans="2:65" s="1" customFormat="1" ht="38.25" customHeight="1">
      <c r="B193" s="170"/>
      <c r="C193" s="183" t="s">
        <v>503</v>
      </c>
      <c r="D193" s="183" t="s">
        <v>192</v>
      </c>
      <c r="E193" s="184" t="s">
        <v>504</v>
      </c>
      <c r="F193" s="185" t="s">
        <v>505</v>
      </c>
      <c r="G193" s="186" t="s">
        <v>194</v>
      </c>
      <c r="H193" s="187">
        <v>1</v>
      </c>
      <c r="I193" s="188"/>
      <c r="J193" s="189">
        <f t="shared" si="10"/>
        <v>0</v>
      </c>
      <c r="K193" s="185" t="s">
        <v>5</v>
      </c>
      <c r="L193" s="190"/>
      <c r="M193" s="191" t="s">
        <v>5</v>
      </c>
      <c r="N193" s="192" t="s">
        <v>45</v>
      </c>
      <c r="O193" s="38"/>
      <c r="P193" s="180">
        <f t="shared" si="11"/>
        <v>0</v>
      </c>
      <c r="Q193" s="180">
        <v>0</v>
      </c>
      <c r="R193" s="180">
        <f t="shared" si="12"/>
        <v>0</v>
      </c>
      <c r="S193" s="180">
        <v>0</v>
      </c>
      <c r="T193" s="181">
        <f t="shared" si="13"/>
        <v>0</v>
      </c>
      <c r="AR193" s="20" t="s">
        <v>195</v>
      </c>
      <c r="AT193" s="20" t="s">
        <v>192</v>
      </c>
      <c r="AU193" s="20" t="s">
        <v>83</v>
      </c>
      <c r="AY193" s="20" t="s">
        <v>180</v>
      </c>
      <c r="BE193" s="182">
        <f t="shared" si="14"/>
        <v>0</v>
      </c>
      <c r="BF193" s="182">
        <f t="shared" si="15"/>
        <v>0</v>
      </c>
      <c r="BG193" s="182">
        <f t="shared" si="16"/>
        <v>0</v>
      </c>
      <c r="BH193" s="182">
        <f t="shared" si="17"/>
        <v>0</v>
      </c>
      <c r="BI193" s="182">
        <f t="shared" si="18"/>
        <v>0</v>
      </c>
      <c r="BJ193" s="20" t="s">
        <v>24</v>
      </c>
      <c r="BK193" s="182">
        <f t="shared" si="19"/>
        <v>0</v>
      </c>
      <c r="BL193" s="20" t="s">
        <v>189</v>
      </c>
      <c r="BM193" s="20" t="s">
        <v>506</v>
      </c>
    </row>
    <row r="194" spans="2:65" s="1" customFormat="1" ht="25.5" customHeight="1">
      <c r="B194" s="170"/>
      <c r="C194" s="183" t="s">
        <v>1301</v>
      </c>
      <c r="D194" s="183" t="s">
        <v>192</v>
      </c>
      <c r="E194" s="184" t="s">
        <v>1302</v>
      </c>
      <c r="F194" s="185" t="s">
        <v>1303</v>
      </c>
      <c r="G194" s="186" t="s">
        <v>194</v>
      </c>
      <c r="H194" s="187">
        <v>1</v>
      </c>
      <c r="I194" s="188"/>
      <c r="J194" s="189">
        <f t="shared" si="10"/>
        <v>0</v>
      </c>
      <c r="K194" s="185" t="s">
        <v>5</v>
      </c>
      <c r="L194" s="190"/>
      <c r="M194" s="191" t="s">
        <v>5</v>
      </c>
      <c r="N194" s="192" t="s">
        <v>45</v>
      </c>
      <c r="O194" s="38"/>
      <c r="P194" s="180">
        <f t="shared" si="11"/>
        <v>0</v>
      </c>
      <c r="Q194" s="180">
        <v>0</v>
      </c>
      <c r="R194" s="180">
        <f t="shared" si="12"/>
        <v>0</v>
      </c>
      <c r="S194" s="180">
        <v>0</v>
      </c>
      <c r="T194" s="181">
        <f t="shared" si="13"/>
        <v>0</v>
      </c>
      <c r="AR194" s="20" t="s">
        <v>195</v>
      </c>
      <c r="AT194" s="20" t="s">
        <v>192</v>
      </c>
      <c r="AU194" s="20" t="s">
        <v>83</v>
      </c>
      <c r="AY194" s="20" t="s">
        <v>180</v>
      </c>
      <c r="BE194" s="182">
        <f t="shared" si="14"/>
        <v>0</v>
      </c>
      <c r="BF194" s="182">
        <f t="shared" si="15"/>
        <v>0</v>
      </c>
      <c r="BG194" s="182">
        <f t="shared" si="16"/>
        <v>0</v>
      </c>
      <c r="BH194" s="182">
        <f t="shared" si="17"/>
        <v>0</v>
      </c>
      <c r="BI194" s="182">
        <f t="shared" si="18"/>
        <v>0</v>
      </c>
      <c r="BJ194" s="20" t="s">
        <v>24</v>
      </c>
      <c r="BK194" s="182">
        <f t="shared" si="19"/>
        <v>0</v>
      </c>
      <c r="BL194" s="20" t="s">
        <v>189</v>
      </c>
      <c r="BM194" s="20" t="s">
        <v>1304</v>
      </c>
    </row>
    <row r="195" spans="2:65" s="1" customFormat="1" ht="25.5" customHeight="1">
      <c r="B195" s="170"/>
      <c r="C195" s="183" t="s">
        <v>555</v>
      </c>
      <c r="D195" s="183" t="s">
        <v>192</v>
      </c>
      <c r="E195" s="184" t="s">
        <v>893</v>
      </c>
      <c r="F195" s="185" t="s">
        <v>894</v>
      </c>
      <c r="G195" s="186" t="s">
        <v>194</v>
      </c>
      <c r="H195" s="187">
        <v>36</v>
      </c>
      <c r="I195" s="188"/>
      <c r="J195" s="189">
        <f t="shared" si="10"/>
        <v>0</v>
      </c>
      <c r="K195" s="185" t="s">
        <v>5</v>
      </c>
      <c r="L195" s="190"/>
      <c r="M195" s="191" t="s">
        <v>5</v>
      </c>
      <c r="N195" s="192" t="s">
        <v>45</v>
      </c>
      <c r="O195" s="38"/>
      <c r="P195" s="180">
        <f t="shared" si="11"/>
        <v>0</v>
      </c>
      <c r="Q195" s="180">
        <v>0</v>
      </c>
      <c r="R195" s="180">
        <f t="shared" si="12"/>
        <v>0</v>
      </c>
      <c r="S195" s="180">
        <v>0</v>
      </c>
      <c r="T195" s="181">
        <f t="shared" si="13"/>
        <v>0</v>
      </c>
      <c r="AR195" s="20" t="s">
        <v>195</v>
      </c>
      <c r="AT195" s="20" t="s">
        <v>192</v>
      </c>
      <c r="AU195" s="20" t="s">
        <v>83</v>
      </c>
      <c r="AY195" s="20" t="s">
        <v>180</v>
      </c>
      <c r="BE195" s="182">
        <f t="shared" si="14"/>
        <v>0</v>
      </c>
      <c r="BF195" s="182">
        <f t="shared" si="15"/>
        <v>0</v>
      </c>
      <c r="BG195" s="182">
        <f t="shared" si="16"/>
        <v>0</v>
      </c>
      <c r="BH195" s="182">
        <f t="shared" si="17"/>
        <v>0</v>
      </c>
      <c r="BI195" s="182">
        <f t="shared" si="18"/>
        <v>0</v>
      </c>
      <c r="BJ195" s="20" t="s">
        <v>24</v>
      </c>
      <c r="BK195" s="182">
        <f t="shared" si="19"/>
        <v>0</v>
      </c>
      <c r="BL195" s="20" t="s">
        <v>189</v>
      </c>
      <c r="BM195" s="20" t="s">
        <v>1305</v>
      </c>
    </row>
    <row r="196" spans="2:65" s="1" customFormat="1" ht="16.5" customHeight="1">
      <c r="B196" s="170"/>
      <c r="C196" s="183" t="s">
        <v>1306</v>
      </c>
      <c r="D196" s="183" t="s">
        <v>192</v>
      </c>
      <c r="E196" s="184" t="s">
        <v>897</v>
      </c>
      <c r="F196" s="185" t="s">
        <v>898</v>
      </c>
      <c r="G196" s="186" t="s">
        <v>194</v>
      </c>
      <c r="H196" s="187">
        <v>3</v>
      </c>
      <c r="I196" s="188"/>
      <c r="J196" s="189">
        <f t="shared" si="10"/>
        <v>0</v>
      </c>
      <c r="K196" s="185" t="s">
        <v>5</v>
      </c>
      <c r="L196" s="190"/>
      <c r="M196" s="191" t="s">
        <v>5</v>
      </c>
      <c r="N196" s="192" t="s">
        <v>45</v>
      </c>
      <c r="O196" s="38"/>
      <c r="P196" s="180">
        <f t="shared" si="11"/>
        <v>0</v>
      </c>
      <c r="Q196" s="180">
        <v>0</v>
      </c>
      <c r="R196" s="180">
        <f t="shared" si="12"/>
        <v>0</v>
      </c>
      <c r="S196" s="180">
        <v>0</v>
      </c>
      <c r="T196" s="181">
        <f t="shared" si="13"/>
        <v>0</v>
      </c>
      <c r="AR196" s="20" t="s">
        <v>195</v>
      </c>
      <c r="AT196" s="20" t="s">
        <v>192</v>
      </c>
      <c r="AU196" s="20" t="s">
        <v>83</v>
      </c>
      <c r="AY196" s="20" t="s">
        <v>180</v>
      </c>
      <c r="BE196" s="182">
        <f t="shared" si="14"/>
        <v>0</v>
      </c>
      <c r="BF196" s="182">
        <f t="shared" si="15"/>
        <v>0</v>
      </c>
      <c r="BG196" s="182">
        <f t="shared" si="16"/>
        <v>0</v>
      </c>
      <c r="BH196" s="182">
        <f t="shared" si="17"/>
        <v>0</v>
      </c>
      <c r="BI196" s="182">
        <f t="shared" si="18"/>
        <v>0</v>
      </c>
      <c r="BJ196" s="20" t="s">
        <v>24</v>
      </c>
      <c r="BK196" s="182">
        <f t="shared" si="19"/>
        <v>0</v>
      </c>
      <c r="BL196" s="20" t="s">
        <v>189</v>
      </c>
      <c r="BM196" s="20" t="s">
        <v>1307</v>
      </c>
    </row>
    <row r="197" spans="2:65" s="10" customFormat="1" ht="37.35" customHeight="1">
      <c r="B197" s="156"/>
      <c r="D197" s="157" t="s">
        <v>73</v>
      </c>
      <c r="E197" s="158" t="s">
        <v>192</v>
      </c>
      <c r="F197" s="158" t="s">
        <v>547</v>
      </c>
      <c r="I197" s="159"/>
      <c r="J197" s="160">
        <f>BK197</f>
        <v>0</v>
      </c>
      <c r="L197" s="156"/>
      <c r="M197" s="161"/>
      <c r="N197" s="162"/>
      <c r="O197" s="162"/>
      <c r="P197" s="163">
        <f>P198+P202</f>
        <v>0</v>
      </c>
      <c r="Q197" s="162"/>
      <c r="R197" s="163">
        <f>R198+R202</f>
        <v>0</v>
      </c>
      <c r="S197" s="162"/>
      <c r="T197" s="164">
        <f>T198+T202</f>
        <v>0</v>
      </c>
      <c r="AR197" s="157" t="s">
        <v>548</v>
      </c>
      <c r="AT197" s="165" t="s">
        <v>73</v>
      </c>
      <c r="AU197" s="165" t="s">
        <v>74</v>
      </c>
      <c r="AY197" s="157" t="s">
        <v>180</v>
      </c>
      <c r="BK197" s="166">
        <f>BK198+BK202</f>
        <v>0</v>
      </c>
    </row>
    <row r="198" spans="2:65" s="10" customFormat="1" ht="19.899999999999999" customHeight="1">
      <c r="B198" s="156"/>
      <c r="D198" s="167" t="s">
        <v>73</v>
      </c>
      <c r="E198" s="168" t="s">
        <v>1308</v>
      </c>
      <c r="F198" s="168" t="s">
        <v>1309</v>
      </c>
      <c r="I198" s="159"/>
      <c r="J198" s="169">
        <f>BK198</f>
        <v>0</v>
      </c>
      <c r="L198" s="156"/>
      <c r="M198" s="161"/>
      <c r="N198" s="162"/>
      <c r="O198" s="162"/>
      <c r="P198" s="163">
        <f>SUM(P199:P201)</f>
        <v>0</v>
      </c>
      <c r="Q198" s="162"/>
      <c r="R198" s="163">
        <f>SUM(R199:R201)</f>
        <v>0</v>
      </c>
      <c r="S198" s="162"/>
      <c r="T198" s="164">
        <f>SUM(T199:T201)</f>
        <v>0</v>
      </c>
      <c r="AR198" s="157" t="s">
        <v>548</v>
      </c>
      <c r="AT198" s="165" t="s">
        <v>73</v>
      </c>
      <c r="AU198" s="165" t="s">
        <v>24</v>
      </c>
      <c r="AY198" s="157" t="s">
        <v>180</v>
      </c>
      <c r="BK198" s="166">
        <f>SUM(BK199:BK201)</f>
        <v>0</v>
      </c>
    </row>
    <row r="199" spans="2:65" s="1" customFormat="1" ht="25.5" customHeight="1">
      <c r="B199" s="170"/>
      <c r="C199" s="171" t="s">
        <v>1310</v>
      </c>
      <c r="D199" s="171" t="s">
        <v>184</v>
      </c>
      <c r="E199" s="172" t="s">
        <v>469</v>
      </c>
      <c r="F199" s="173" t="s">
        <v>470</v>
      </c>
      <c r="G199" s="174" t="s">
        <v>471</v>
      </c>
      <c r="H199" s="175">
        <v>36</v>
      </c>
      <c r="I199" s="176"/>
      <c r="J199" s="177">
        <f>ROUND(I199*H199,2)</f>
        <v>0</v>
      </c>
      <c r="K199" s="173" t="s">
        <v>472</v>
      </c>
      <c r="L199" s="37"/>
      <c r="M199" s="178" t="s">
        <v>5</v>
      </c>
      <c r="N199" s="179" t="s">
        <v>45</v>
      </c>
      <c r="O199" s="38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AR199" s="20" t="s">
        <v>473</v>
      </c>
      <c r="AT199" s="20" t="s">
        <v>184</v>
      </c>
      <c r="AU199" s="20" t="s">
        <v>83</v>
      </c>
      <c r="AY199" s="20" t="s">
        <v>180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20" t="s">
        <v>24</v>
      </c>
      <c r="BK199" s="182">
        <f>ROUND(I199*H199,2)</f>
        <v>0</v>
      </c>
      <c r="BL199" s="20" t="s">
        <v>473</v>
      </c>
      <c r="BM199" s="20" t="s">
        <v>1311</v>
      </c>
    </row>
    <row r="200" spans="2:65" s="1" customFormat="1" ht="51" customHeight="1">
      <c r="B200" s="170"/>
      <c r="C200" s="183" t="s">
        <v>1312</v>
      </c>
      <c r="D200" s="183" t="s">
        <v>192</v>
      </c>
      <c r="E200" s="184" t="s">
        <v>1313</v>
      </c>
      <c r="F200" s="185" t="s">
        <v>1314</v>
      </c>
      <c r="G200" s="186" t="s">
        <v>194</v>
      </c>
      <c r="H200" s="187">
        <v>1</v>
      </c>
      <c r="I200" s="188"/>
      <c r="J200" s="189">
        <f>ROUND(I200*H200,2)</f>
        <v>0</v>
      </c>
      <c r="K200" s="185" t="s">
        <v>5</v>
      </c>
      <c r="L200" s="190"/>
      <c r="M200" s="191" t="s">
        <v>5</v>
      </c>
      <c r="N200" s="192" t="s">
        <v>45</v>
      </c>
      <c r="O200" s="38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AR200" s="20" t="s">
        <v>195</v>
      </c>
      <c r="AT200" s="20" t="s">
        <v>192</v>
      </c>
      <c r="AU200" s="20" t="s">
        <v>83</v>
      </c>
      <c r="AY200" s="20" t="s">
        <v>180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20" t="s">
        <v>24</v>
      </c>
      <c r="BK200" s="182">
        <f>ROUND(I200*H200,2)</f>
        <v>0</v>
      </c>
      <c r="BL200" s="20" t="s">
        <v>189</v>
      </c>
      <c r="BM200" s="20" t="s">
        <v>1315</v>
      </c>
    </row>
    <row r="201" spans="2:65" s="1" customFormat="1" ht="16.5" customHeight="1">
      <c r="B201" s="170"/>
      <c r="C201" s="183" t="s">
        <v>30</v>
      </c>
      <c r="D201" s="183" t="s">
        <v>192</v>
      </c>
      <c r="E201" s="184" t="s">
        <v>1316</v>
      </c>
      <c r="F201" s="185" t="s">
        <v>1317</v>
      </c>
      <c r="G201" s="186" t="s">
        <v>194</v>
      </c>
      <c r="H201" s="187">
        <v>2</v>
      </c>
      <c r="I201" s="188"/>
      <c r="J201" s="189">
        <f>ROUND(I201*H201,2)</f>
        <v>0</v>
      </c>
      <c r="K201" s="185" t="s">
        <v>5</v>
      </c>
      <c r="L201" s="190"/>
      <c r="M201" s="191" t="s">
        <v>5</v>
      </c>
      <c r="N201" s="192" t="s">
        <v>45</v>
      </c>
      <c r="O201" s="38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20" t="s">
        <v>195</v>
      </c>
      <c r="AT201" s="20" t="s">
        <v>192</v>
      </c>
      <c r="AU201" s="20" t="s">
        <v>83</v>
      </c>
      <c r="AY201" s="20" t="s">
        <v>180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20" t="s">
        <v>24</v>
      </c>
      <c r="BK201" s="182">
        <f>ROUND(I201*H201,2)</f>
        <v>0</v>
      </c>
      <c r="BL201" s="20" t="s">
        <v>189</v>
      </c>
      <c r="BM201" s="20" t="s">
        <v>1318</v>
      </c>
    </row>
    <row r="202" spans="2:65" s="10" customFormat="1" ht="29.85" customHeight="1">
      <c r="B202" s="156"/>
      <c r="D202" s="167" t="s">
        <v>73</v>
      </c>
      <c r="E202" s="168" t="s">
        <v>1319</v>
      </c>
      <c r="F202" s="168" t="s">
        <v>1320</v>
      </c>
      <c r="I202" s="159"/>
      <c r="J202" s="169">
        <f>BK202</f>
        <v>0</v>
      </c>
      <c r="L202" s="156"/>
      <c r="M202" s="161"/>
      <c r="N202" s="162"/>
      <c r="O202" s="162"/>
      <c r="P202" s="163">
        <f>SUM(P203:P220)</f>
        <v>0</v>
      </c>
      <c r="Q202" s="162"/>
      <c r="R202" s="163">
        <f>SUM(R203:R220)</f>
        <v>0</v>
      </c>
      <c r="S202" s="162"/>
      <c r="T202" s="164">
        <f>SUM(T203:T220)</f>
        <v>0</v>
      </c>
      <c r="AR202" s="157" t="s">
        <v>548</v>
      </c>
      <c r="AT202" s="165" t="s">
        <v>73</v>
      </c>
      <c r="AU202" s="165" t="s">
        <v>24</v>
      </c>
      <c r="AY202" s="157" t="s">
        <v>180</v>
      </c>
      <c r="BK202" s="166">
        <f>SUM(BK203:BK220)</f>
        <v>0</v>
      </c>
    </row>
    <row r="203" spans="2:65" s="1" customFormat="1" ht="16.5" customHeight="1">
      <c r="B203" s="170"/>
      <c r="C203" s="171" t="s">
        <v>1321</v>
      </c>
      <c r="D203" s="171" t="s">
        <v>184</v>
      </c>
      <c r="E203" s="172" t="s">
        <v>1322</v>
      </c>
      <c r="F203" s="173" t="s">
        <v>1323</v>
      </c>
      <c r="G203" s="174" t="s">
        <v>187</v>
      </c>
      <c r="H203" s="175">
        <v>1</v>
      </c>
      <c r="I203" s="176"/>
      <c r="J203" s="177">
        <f t="shared" ref="J203:J211" si="20">ROUND(I203*H203,2)</f>
        <v>0</v>
      </c>
      <c r="K203" s="173" t="s">
        <v>188</v>
      </c>
      <c r="L203" s="37"/>
      <c r="M203" s="178" t="s">
        <v>5</v>
      </c>
      <c r="N203" s="179" t="s">
        <v>45</v>
      </c>
      <c r="O203" s="38"/>
      <c r="P203" s="180">
        <f t="shared" ref="P203:P211" si="21">O203*H203</f>
        <v>0</v>
      </c>
      <c r="Q203" s="180">
        <v>0</v>
      </c>
      <c r="R203" s="180">
        <f t="shared" ref="R203:R211" si="22">Q203*H203</f>
        <v>0</v>
      </c>
      <c r="S203" s="180">
        <v>0</v>
      </c>
      <c r="T203" s="181">
        <f t="shared" ref="T203:T211" si="23">S203*H203</f>
        <v>0</v>
      </c>
      <c r="AR203" s="20" t="s">
        <v>555</v>
      </c>
      <c r="AT203" s="20" t="s">
        <v>184</v>
      </c>
      <c r="AU203" s="20" t="s">
        <v>83</v>
      </c>
      <c r="AY203" s="20" t="s">
        <v>180</v>
      </c>
      <c r="BE203" s="182">
        <f t="shared" ref="BE203:BE211" si="24">IF(N203="základní",J203,0)</f>
        <v>0</v>
      </c>
      <c r="BF203" s="182">
        <f t="shared" ref="BF203:BF211" si="25">IF(N203="snížená",J203,0)</f>
        <v>0</v>
      </c>
      <c r="BG203" s="182">
        <f t="shared" ref="BG203:BG211" si="26">IF(N203="zákl. přenesená",J203,0)</f>
        <v>0</v>
      </c>
      <c r="BH203" s="182">
        <f t="shared" ref="BH203:BH211" si="27">IF(N203="sníž. přenesená",J203,0)</f>
        <v>0</v>
      </c>
      <c r="BI203" s="182">
        <f t="shared" ref="BI203:BI211" si="28">IF(N203="nulová",J203,0)</f>
        <v>0</v>
      </c>
      <c r="BJ203" s="20" t="s">
        <v>24</v>
      </c>
      <c r="BK203" s="182">
        <f t="shared" ref="BK203:BK211" si="29">ROUND(I203*H203,2)</f>
        <v>0</v>
      </c>
      <c r="BL203" s="20" t="s">
        <v>555</v>
      </c>
      <c r="BM203" s="20" t="s">
        <v>1324</v>
      </c>
    </row>
    <row r="204" spans="2:65" s="1" customFormat="1" ht="16.5" customHeight="1">
      <c r="B204" s="170"/>
      <c r="C204" s="171" t="s">
        <v>1325</v>
      </c>
      <c r="D204" s="171" t="s">
        <v>184</v>
      </c>
      <c r="E204" s="172" t="s">
        <v>1326</v>
      </c>
      <c r="F204" s="173" t="s">
        <v>1327</v>
      </c>
      <c r="G204" s="174" t="s">
        <v>187</v>
      </c>
      <c r="H204" s="175">
        <v>1</v>
      </c>
      <c r="I204" s="176"/>
      <c r="J204" s="177">
        <f t="shared" si="20"/>
        <v>0</v>
      </c>
      <c r="K204" s="173" t="s">
        <v>188</v>
      </c>
      <c r="L204" s="37"/>
      <c r="M204" s="178" t="s">
        <v>5</v>
      </c>
      <c r="N204" s="179" t="s">
        <v>45</v>
      </c>
      <c r="O204" s="38"/>
      <c r="P204" s="180">
        <f t="shared" si="21"/>
        <v>0</v>
      </c>
      <c r="Q204" s="180">
        <v>0</v>
      </c>
      <c r="R204" s="180">
        <f t="shared" si="22"/>
        <v>0</v>
      </c>
      <c r="S204" s="180">
        <v>0</v>
      </c>
      <c r="T204" s="181">
        <f t="shared" si="23"/>
        <v>0</v>
      </c>
      <c r="AR204" s="20" t="s">
        <v>555</v>
      </c>
      <c r="AT204" s="20" t="s">
        <v>184</v>
      </c>
      <c r="AU204" s="20" t="s">
        <v>83</v>
      </c>
      <c r="AY204" s="20" t="s">
        <v>180</v>
      </c>
      <c r="BE204" s="182">
        <f t="shared" si="24"/>
        <v>0</v>
      </c>
      <c r="BF204" s="182">
        <f t="shared" si="25"/>
        <v>0</v>
      </c>
      <c r="BG204" s="182">
        <f t="shared" si="26"/>
        <v>0</v>
      </c>
      <c r="BH204" s="182">
        <f t="shared" si="27"/>
        <v>0</v>
      </c>
      <c r="BI204" s="182">
        <f t="shared" si="28"/>
        <v>0</v>
      </c>
      <c r="BJ204" s="20" t="s">
        <v>24</v>
      </c>
      <c r="BK204" s="182">
        <f t="shared" si="29"/>
        <v>0</v>
      </c>
      <c r="BL204" s="20" t="s">
        <v>555</v>
      </c>
      <c r="BM204" s="20" t="s">
        <v>1328</v>
      </c>
    </row>
    <row r="205" spans="2:65" s="1" customFormat="1" ht="16.5" customHeight="1">
      <c r="B205" s="170"/>
      <c r="C205" s="171" t="s">
        <v>1329</v>
      </c>
      <c r="D205" s="171" t="s">
        <v>184</v>
      </c>
      <c r="E205" s="172" t="s">
        <v>1330</v>
      </c>
      <c r="F205" s="173" t="s">
        <v>1331</v>
      </c>
      <c r="G205" s="174" t="s">
        <v>187</v>
      </c>
      <c r="H205" s="175">
        <v>1</v>
      </c>
      <c r="I205" s="176"/>
      <c r="J205" s="177">
        <f t="shared" si="20"/>
        <v>0</v>
      </c>
      <c r="K205" s="173" t="s">
        <v>188</v>
      </c>
      <c r="L205" s="37"/>
      <c r="M205" s="178" t="s">
        <v>5</v>
      </c>
      <c r="N205" s="179" t="s">
        <v>45</v>
      </c>
      <c r="O205" s="38"/>
      <c r="P205" s="180">
        <f t="shared" si="21"/>
        <v>0</v>
      </c>
      <c r="Q205" s="180">
        <v>0</v>
      </c>
      <c r="R205" s="180">
        <f t="shared" si="22"/>
        <v>0</v>
      </c>
      <c r="S205" s="180">
        <v>0</v>
      </c>
      <c r="T205" s="181">
        <f t="shared" si="23"/>
        <v>0</v>
      </c>
      <c r="AR205" s="20" t="s">
        <v>555</v>
      </c>
      <c r="AT205" s="20" t="s">
        <v>184</v>
      </c>
      <c r="AU205" s="20" t="s">
        <v>83</v>
      </c>
      <c r="AY205" s="20" t="s">
        <v>180</v>
      </c>
      <c r="BE205" s="182">
        <f t="shared" si="24"/>
        <v>0</v>
      </c>
      <c r="BF205" s="182">
        <f t="shared" si="25"/>
        <v>0</v>
      </c>
      <c r="BG205" s="182">
        <f t="shared" si="26"/>
        <v>0</v>
      </c>
      <c r="BH205" s="182">
        <f t="shared" si="27"/>
        <v>0</v>
      </c>
      <c r="BI205" s="182">
        <f t="shared" si="28"/>
        <v>0</v>
      </c>
      <c r="BJ205" s="20" t="s">
        <v>24</v>
      </c>
      <c r="BK205" s="182">
        <f t="shared" si="29"/>
        <v>0</v>
      </c>
      <c r="BL205" s="20" t="s">
        <v>555</v>
      </c>
      <c r="BM205" s="20" t="s">
        <v>1332</v>
      </c>
    </row>
    <row r="206" spans="2:65" s="1" customFormat="1" ht="16.5" customHeight="1">
      <c r="B206" s="170"/>
      <c r="C206" s="171" t="s">
        <v>1333</v>
      </c>
      <c r="D206" s="171" t="s">
        <v>184</v>
      </c>
      <c r="E206" s="172" t="s">
        <v>1334</v>
      </c>
      <c r="F206" s="173" t="s">
        <v>1335</v>
      </c>
      <c r="G206" s="174" t="s">
        <v>187</v>
      </c>
      <c r="H206" s="175">
        <v>1</v>
      </c>
      <c r="I206" s="176"/>
      <c r="J206" s="177">
        <f t="shared" si="20"/>
        <v>0</v>
      </c>
      <c r="K206" s="173" t="s">
        <v>188</v>
      </c>
      <c r="L206" s="37"/>
      <c r="M206" s="178" t="s">
        <v>5</v>
      </c>
      <c r="N206" s="179" t="s">
        <v>45</v>
      </c>
      <c r="O206" s="38"/>
      <c r="P206" s="180">
        <f t="shared" si="21"/>
        <v>0</v>
      </c>
      <c r="Q206" s="180">
        <v>0</v>
      </c>
      <c r="R206" s="180">
        <f t="shared" si="22"/>
        <v>0</v>
      </c>
      <c r="S206" s="180">
        <v>0</v>
      </c>
      <c r="T206" s="181">
        <f t="shared" si="23"/>
        <v>0</v>
      </c>
      <c r="AR206" s="20" t="s">
        <v>555</v>
      </c>
      <c r="AT206" s="20" t="s">
        <v>184</v>
      </c>
      <c r="AU206" s="20" t="s">
        <v>83</v>
      </c>
      <c r="AY206" s="20" t="s">
        <v>180</v>
      </c>
      <c r="BE206" s="182">
        <f t="shared" si="24"/>
        <v>0</v>
      </c>
      <c r="BF206" s="182">
        <f t="shared" si="25"/>
        <v>0</v>
      </c>
      <c r="BG206" s="182">
        <f t="shared" si="26"/>
        <v>0</v>
      </c>
      <c r="BH206" s="182">
        <f t="shared" si="27"/>
        <v>0</v>
      </c>
      <c r="BI206" s="182">
        <f t="shared" si="28"/>
        <v>0</v>
      </c>
      <c r="BJ206" s="20" t="s">
        <v>24</v>
      </c>
      <c r="BK206" s="182">
        <f t="shared" si="29"/>
        <v>0</v>
      </c>
      <c r="BL206" s="20" t="s">
        <v>555</v>
      </c>
      <c r="BM206" s="20" t="s">
        <v>1336</v>
      </c>
    </row>
    <row r="207" spans="2:65" s="1" customFormat="1" ht="16.5" customHeight="1">
      <c r="B207" s="170"/>
      <c r="C207" s="171" t="s">
        <v>1337</v>
      </c>
      <c r="D207" s="171" t="s">
        <v>184</v>
      </c>
      <c r="E207" s="172" t="s">
        <v>1338</v>
      </c>
      <c r="F207" s="173" t="s">
        <v>1339</v>
      </c>
      <c r="G207" s="174" t="s">
        <v>187</v>
      </c>
      <c r="H207" s="175">
        <v>1</v>
      </c>
      <c r="I207" s="176"/>
      <c r="J207" s="177">
        <f t="shared" si="20"/>
        <v>0</v>
      </c>
      <c r="K207" s="173" t="s">
        <v>188</v>
      </c>
      <c r="L207" s="37"/>
      <c r="M207" s="178" t="s">
        <v>5</v>
      </c>
      <c r="N207" s="179" t="s">
        <v>45</v>
      </c>
      <c r="O207" s="38"/>
      <c r="P207" s="180">
        <f t="shared" si="21"/>
        <v>0</v>
      </c>
      <c r="Q207" s="180">
        <v>0</v>
      </c>
      <c r="R207" s="180">
        <f t="shared" si="22"/>
        <v>0</v>
      </c>
      <c r="S207" s="180">
        <v>0</v>
      </c>
      <c r="T207" s="181">
        <f t="shared" si="23"/>
        <v>0</v>
      </c>
      <c r="AR207" s="20" t="s">
        <v>555</v>
      </c>
      <c r="AT207" s="20" t="s">
        <v>184</v>
      </c>
      <c r="AU207" s="20" t="s">
        <v>83</v>
      </c>
      <c r="AY207" s="20" t="s">
        <v>180</v>
      </c>
      <c r="BE207" s="182">
        <f t="shared" si="24"/>
        <v>0</v>
      </c>
      <c r="BF207" s="182">
        <f t="shared" si="25"/>
        <v>0</v>
      </c>
      <c r="BG207" s="182">
        <f t="shared" si="26"/>
        <v>0</v>
      </c>
      <c r="BH207" s="182">
        <f t="shared" si="27"/>
        <v>0</v>
      </c>
      <c r="BI207" s="182">
        <f t="shared" si="28"/>
        <v>0</v>
      </c>
      <c r="BJ207" s="20" t="s">
        <v>24</v>
      </c>
      <c r="BK207" s="182">
        <f t="shared" si="29"/>
        <v>0</v>
      </c>
      <c r="BL207" s="20" t="s">
        <v>555</v>
      </c>
      <c r="BM207" s="20" t="s">
        <v>1340</v>
      </c>
    </row>
    <row r="208" spans="2:65" s="1" customFormat="1" ht="25.5" customHeight="1">
      <c r="B208" s="170"/>
      <c r="C208" s="171" t="s">
        <v>1341</v>
      </c>
      <c r="D208" s="171" t="s">
        <v>184</v>
      </c>
      <c r="E208" s="172" t="s">
        <v>1342</v>
      </c>
      <c r="F208" s="173" t="s">
        <v>1343</v>
      </c>
      <c r="G208" s="174" t="s">
        <v>187</v>
      </c>
      <c r="H208" s="175">
        <v>1</v>
      </c>
      <c r="I208" s="176"/>
      <c r="J208" s="177">
        <f t="shared" si="20"/>
        <v>0</v>
      </c>
      <c r="K208" s="173" t="s">
        <v>188</v>
      </c>
      <c r="L208" s="37"/>
      <c r="M208" s="178" t="s">
        <v>5</v>
      </c>
      <c r="N208" s="179" t="s">
        <v>45</v>
      </c>
      <c r="O208" s="38"/>
      <c r="P208" s="180">
        <f t="shared" si="21"/>
        <v>0</v>
      </c>
      <c r="Q208" s="180">
        <v>0</v>
      </c>
      <c r="R208" s="180">
        <f t="shared" si="22"/>
        <v>0</v>
      </c>
      <c r="S208" s="180">
        <v>0</v>
      </c>
      <c r="T208" s="181">
        <f t="shared" si="23"/>
        <v>0</v>
      </c>
      <c r="AR208" s="20" t="s">
        <v>555</v>
      </c>
      <c r="AT208" s="20" t="s">
        <v>184</v>
      </c>
      <c r="AU208" s="20" t="s">
        <v>83</v>
      </c>
      <c r="AY208" s="20" t="s">
        <v>180</v>
      </c>
      <c r="BE208" s="182">
        <f t="shared" si="24"/>
        <v>0</v>
      </c>
      <c r="BF208" s="182">
        <f t="shared" si="25"/>
        <v>0</v>
      </c>
      <c r="BG208" s="182">
        <f t="shared" si="26"/>
        <v>0</v>
      </c>
      <c r="BH208" s="182">
        <f t="shared" si="27"/>
        <v>0</v>
      </c>
      <c r="BI208" s="182">
        <f t="shared" si="28"/>
        <v>0</v>
      </c>
      <c r="BJ208" s="20" t="s">
        <v>24</v>
      </c>
      <c r="BK208" s="182">
        <f t="shared" si="29"/>
        <v>0</v>
      </c>
      <c r="BL208" s="20" t="s">
        <v>555</v>
      </c>
      <c r="BM208" s="20" t="s">
        <v>1344</v>
      </c>
    </row>
    <row r="209" spans="2:65" s="1" customFormat="1" ht="25.5" customHeight="1">
      <c r="B209" s="170"/>
      <c r="C209" s="171" t="s">
        <v>1345</v>
      </c>
      <c r="D209" s="171" t="s">
        <v>184</v>
      </c>
      <c r="E209" s="172" t="s">
        <v>1346</v>
      </c>
      <c r="F209" s="173" t="s">
        <v>1347</v>
      </c>
      <c r="G209" s="174" t="s">
        <v>187</v>
      </c>
      <c r="H209" s="175">
        <v>2</v>
      </c>
      <c r="I209" s="176"/>
      <c r="J209" s="177">
        <f t="shared" si="20"/>
        <v>0</v>
      </c>
      <c r="K209" s="173" t="s">
        <v>188</v>
      </c>
      <c r="L209" s="37"/>
      <c r="M209" s="178" t="s">
        <v>5</v>
      </c>
      <c r="N209" s="179" t="s">
        <v>45</v>
      </c>
      <c r="O209" s="38"/>
      <c r="P209" s="180">
        <f t="shared" si="21"/>
        <v>0</v>
      </c>
      <c r="Q209" s="180">
        <v>0</v>
      </c>
      <c r="R209" s="180">
        <f t="shared" si="22"/>
        <v>0</v>
      </c>
      <c r="S209" s="180">
        <v>0</v>
      </c>
      <c r="T209" s="181">
        <f t="shared" si="23"/>
        <v>0</v>
      </c>
      <c r="AR209" s="20" t="s">
        <v>555</v>
      </c>
      <c r="AT209" s="20" t="s">
        <v>184</v>
      </c>
      <c r="AU209" s="20" t="s">
        <v>83</v>
      </c>
      <c r="AY209" s="20" t="s">
        <v>180</v>
      </c>
      <c r="BE209" s="182">
        <f t="shared" si="24"/>
        <v>0</v>
      </c>
      <c r="BF209" s="182">
        <f t="shared" si="25"/>
        <v>0</v>
      </c>
      <c r="BG209" s="182">
        <f t="shared" si="26"/>
        <v>0</v>
      </c>
      <c r="BH209" s="182">
        <f t="shared" si="27"/>
        <v>0</v>
      </c>
      <c r="BI209" s="182">
        <f t="shared" si="28"/>
        <v>0</v>
      </c>
      <c r="BJ209" s="20" t="s">
        <v>24</v>
      </c>
      <c r="BK209" s="182">
        <f t="shared" si="29"/>
        <v>0</v>
      </c>
      <c r="BL209" s="20" t="s">
        <v>555</v>
      </c>
      <c r="BM209" s="20" t="s">
        <v>1348</v>
      </c>
    </row>
    <row r="210" spans="2:65" s="1" customFormat="1" ht="25.5" customHeight="1">
      <c r="B210" s="170"/>
      <c r="C210" s="171" t="s">
        <v>1349</v>
      </c>
      <c r="D210" s="171" t="s">
        <v>184</v>
      </c>
      <c r="E210" s="172" t="s">
        <v>1350</v>
      </c>
      <c r="F210" s="173" t="s">
        <v>1351</v>
      </c>
      <c r="G210" s="174" t="s">
        <v>187</v>
      </c>
      <c r="H210" s="175">
        <v>1</v>
      </c>
      <c r="I210" s="176"/>
      <c r="J210" s="177">
        <f t="shared" si="20"/>
        <v>0</v>
      </c>
      <c r="K210" s="173" t="s">
        <v>188</v>
      </c>
      <c r="L210" s="37"/>
      <c r="M210" s="178" t="s">
        <v>5</v>
      </c>
      <c r="N210" s="179" t="s">
        <v>45</v>
      </c>
      <c r="O210" s="38"/>
      <c r="P210" s="180">
        <f t="shared" si="21"/>
        <v>0</v>
      </c>
      <c r="Q210" s="180">
        <v>0</v>
      </c>
      <c r="R210" s="180">
        <f t="shared" si="22"/>
        <v>0</v>
      </c>
      <c r="S210" s="180">
        <v>0</v>
      </c>
      <c r="T210" s="181">
        <f t="shared" si="23"/>
        <v>0</v>
      </c>
      <c r="AR210" s="20" t="s">
        <v>555</v>
      </c>
      <c r="AT210" s="20" t="s">
        <v>184</v>
      </c>
      <c r="AU210" s="20" t="s">
        <v>83</v>
      </c>
      <c r="AY210" s="20" t="s">
        <v>180</v>
      </c>
      <c r="BE210" s="182">
        <f t="shared" si="24"/>
        <v>0</v>
      </c>
      <c r="BF210" s="182">
        <f t="shared" si="25"/>
        <v>0</v>
      </c>
      <c r="BG210" s="182">
        <f t="shared" si="26"/>
        <v>0</v>
      </c>
      <c r="BH210" s="182">
        <f t="shared" si="27"/>
        <v>0</v>
      </c>
      <c r="BI210" s="182">
        <f t="shared" si="28"/>
        <v>0</v>
      </c>
      <c r="BJ210" s="20" t="s">
        <v>24</v>
      </c>
      <c r="BK210" s="182">
        <f t="shared" si="29"/>
        <v>0</v>
      </c>
      <c r="BL210" s="20" t="s">
        <v>555</v>
      </c>
      <c r="BM210" s="20" t="s">
        <v>1352</v>
      </c>
    </row>
    <row r="211" spans="2:65" s="1" customFormat="1" ht="25.5" customHeight="1">
      <c r="B211" s="170"/>
      <c r="C211" s="183" t="s">
        <v>1353</v>
      </c>
      <c r="D211" s="183" t="s">
        <v>192</v>
      </c>
      <c r="E211" s="184" t="s">
        <v>1354</v>
      </c>
      <c r="F211" s="185" t="s">
        <v>1355</v>
      </c>
      <c r="G211" s="186" t="s">
        <v>194</v>
      </c>
      <c r="H211" s="187">
        <v>1</v>
      </c>
      <c r="I211" s="188"/>
      <c r="J211" s="189">
        <f t="shared" si="20"/>
        <v>0</v>
      </c>
      <c r="K211" s="185" t="s">
        <v>5</v>
      </c>
      <c r="L211" s="190"/>
      <c r="M211" s="191" t="s">
        <v>5</v>
      </c>
      <c r="N211" s="192" t="s">
        <v>45</v>
      </c>
      <c r="O211" s="38"/>
      <c r="P211" s="180">
        <f t="shared" si="21"/>
        <v>0</v>
      </c>
      <c r="Q211" s="180">
        <v>0</v>
      </c>
      <c r="R211" s="180">
        <f t="shared" si="22"/>
        <v>0</v>
      </c>
      <c r="S211" s="180">
        <v>0</v>
      </c>
      <c r="T211" s="181">
        <f t="shared" si="23"/>
        <v>0</v>
      </c>
      <c r="AR211" s="20" t="s">
        <v>195</v>
      </c>
      <c r="AT211" s="20" t="s">
        <v>192</v>
      </c>
      <c r="AU211" s="20" t="s">
        <v>83</v>
      </c>
      <c r="AY211" s="20" t="s">
        <v>180</v>
      </c>
      <c r="BE211" s="182">
        <f t="shared" si="24"/>
        <v>0</v>
      </c>
      <c r="BF211" s="182">
        <f t="shared" si="25"/>
        <v>0</v>
      </c>
      <c r="BG211" s="182">
        <f t="shared" si="26"/>
        <v>0</v>
      </c>
      <c r="BH211" s="182">
        <f t="shared" si="27"/>
        <v>0</v>
      </c>
      <c r="BI211" s="182">
        <f t="shared" si="28"/>
        <v>0</v>
      </c>
      <c r="BJ211" s="20" t="s">
        <v>24</v>
      </c>
      <c r="BK211" s="182">
        <f t="shared" si="29"/>
        <v>0</v>
      </c>
      <c r="BL211" s="20" t="s">
        <v>189</v>
      </c>
      <c r="BM211" s="20" t="s">
        <v>1356</v>
      </c>
    </row>
    <row r="212" spans="2:65" s="1" customFormat="1" ht="189">
      <c r="B212" s="37"/>
      <c r="D212" s="193" t="s">
        <v>1357</v>
      </c>
      <c r="F212" s="194" t="s">
        <v>1358</v>
      </c>
      <c r="I212" s="195"/>
      <c r="L212" s="37"/>
      <c r="M212" s="196"/>
      <c r="N212" s="38"/>
      <c r="O212" s="38"/>
      <c r="P212" s="38"/>
      <c r="Q212" s="38"/>
      <c r="R212" s="38"/>
      <c r="S212" s="38"/>
      <c r="T212" s="66"/>
      <c r="AT212" s="20" t="s">
        <v>1357</v>
      </c>
      <c r="AU212" s="20" t="s">
        <v>83</v>
      </c>
    </row>
    <row r="213" spans="2:65" s="1" customFormat="1" ht="25.5" customHeight="1">
      <c r="B213" s="170"/>
      <c r="C213" s="183" t="s">
        <v>1359</v>
      </c>
      <c r="D213" s="183" t="s">
        <v>192</v>
      </c>
      <c r="E213" s="184" t="s">
        <v>1360</v>
      </c>
      <c r="F213" s="185" t="s">
        <v>1361</v>
      </c>
      <c r="G213" s="186" t="s">
        <v>194</v>
      </c>
      <c r="H213" s="187">
        <v>1</v>
      </c>
      <c r="I213" s="188"/>
      <c r="J213" s="189">
        <f t="shared" ref="J213:J220" si="30">ROUND(I213*H213,2)</f>
        <v>0</v>
      </c>
      <c r="K213" s="185" t="s">
        <v>5</v>
      </c>
      <c r="L213" s="190"/>
      <c r="M213" s="191" t="s">
        <v>5</v>
      </c>
      <c r="N213" s="192" t="s">
        <v>45</v>
      </c>
      <c r="O213" s="38"/>
      <c r="P213" s="180">
        <f t="shared" ref="P213:P220" si="31">O213*H213</f>
        <v>0</v>
      </c>
      <c r="Q213" s="180">
        <v>0</v>
      </c>
      <c r="R213" s="180">
        <f t="shared" ref="R213:R220" si="32">Q213*H213</f>
        <v>0</v>
      </c>
      <c r="S213" s="180">
        <v>0</v>
      </c>
      <c r="T213" s="181">
        <f t="shared" ref="T213:T220" si="33">S213*H213</f>
        <v>0</v>
      </c>
      <c r="AR213" s="20" t="s">
        <v>195</v>
      </c>
      <c r="AT213" s="20" t="s">
        <v>192</v>
      </c>
      <c r="AU213" s="20" t="s">
        <v>83</v>
      </c>
      <c r="AY213" s="20" t="s">
        <v>180</v>
      </c>
      <c r="BE213" s="182">
        <f t="shared" ref="BE213:BE220" si="34">IF(N213="základní",J213,0)</f>
        <v>0</v>
      </c>
      <c r="BF213" s="182">
        <f t="shared" ref="BF213:BF220" si="35">IF(N213="snížená",J213,0)</f>
        <v>0</v>
      </c>
      <c r="BG213" s="182">
        <f t="shared" ref="BG213:BG220" si="36">IF(N213="zákl. přenesená",J213,0)</f>
        <v>0</v>
      </c>
      <c r="BH213" s="182">
        <f t="shared" ref="BH213:BH220" si="37">IF(N213="sníž. přenesená",J213,0)</f>
        <v>0</v>
      </c>
      <c r="BI213" s="182">
        <f t="shared" ref="BI213:BI220" si="38">IF(N213="nulová",J213,0)</f>
        <v>0</v>
      </c>
      <c r="BJ213" s="20" t="s">
        <v>24</v>
      </c>
      <c r="BK213" s="182">
        <f t="shared" ref="BK213:BK220" si="39">ROUND(I213*H213,2)</f>
        <v>0</v>
      </c>
      <c r="BL213" s="20" t="s">
        <v>189</v>
      </c>
      <c r="BM213" s="20" t="s">
        <v>1362</v>
      </c>
    </row>
    <row r="214" spans="2:65" s="1" customFormat="1" ht="38.25" customHeight="1">
      <c r="B214" s="170"/>
      <c r="C214" s="183" t="s">
        <v>1363</v>
      </c>
      <c r="D214" s="183" t="s">
        <v>192</v>
      </c>
      <c r="E214" s="184" t="s">
        <v>1364</v>
      </c>
      <c r="F214" s="185" t="s">
        <v>1365</v>
      </c>
      <c r="G214" s="186" t="s">
        <v>194</v>
      </c>
      <c r="H214" s="187">
        <v>1</v>
      </c>
      <c r="I214" s="188"/>
      <c r="J214" s="189">
        <f t="shared" si="30"/>
        <v>0</v>
      </c>
      <c r="K214" s="185" t="s">
        <v>5</v>
      </c>
      <c r="L214" s="190"/>
      <c r="M214" s="191" t="s">
        <v>5</v>
      </c>
      <c r="N214" s="192" t="s">
        <v>45</v>
      </c>
      <c r="O214" s="38"/>
      <c r="P214" s="180">
        <f t="shared" si="31"/>
        <v>0</v>
      </c>
      <c r="Q214" s="180">
        <v>0</v>
      </c>
      <c r="R214" s="180">
        <f t="shared" si="32"/>
        <v>0</v>
      </c>
      <c r="S214" s="180">
        <v>0</v>
      </c>
      <c r="T214" s="181">
        <f t="shared" si="33"/>
        <v>0</v>
      </c>
      <c r="AR214" s="20" t="s">
        <v>195</v>
      </c>
      <c r="AT214" s="20" t="s">
        <v>192</v>
      </c>
      <c r="AU214" s="20" t="s">
        <v>83</v>
      </c>
      <c r="AY214" s="20" t="s">
        <v>180</v>
      </c>
      <c r="BE214" s="182">
        <f t="shared" si="34"/>
        <v>0</v>
      </c>
      <c r="BF214" s="182">
        <f t="shared" si="35"/>
        <v>0</v>
      </c>
      <c r="BG214" s="182">
        <f t="shared" si="36"/>
        <v>0</v>
      </c>
      <c r="BH214" s="182">
        <f t="shared" si="37"/>
        <v>0</v>
      </c>
      <c r="BI214" s="182">
        <f t="shared" si="38"/>
        <v>0</v>
      </c>
      <c r="BJ214" s="20" t="s">
        <v>24</v>
      </c>
      <c r="BK214" s="182">
        <f t="shared" si="39"/>
        <v>0</v>
      </c>
      <c r="BL214" s="20" t="s">
        <v>189</v>
      </c>
      <c r="BM214" s="20" t="s">
        <v>1366</v>
      </c>
    </row>
    <row r="215" spans="2:65" s="1" customFormat="1" ht="25.5" customHeight="1">
      <c r="B215" s="170"/>
      <c r="C215" s="183" t="s">
        <v>1367</v>
      </c>
      <c r="D215" s="183" t="s">
        <v>192</v>
      </c>
      <c r="E215" s="184" t="s">
        <v>1368</v>
      </c>
      <c r="F215" s="185" t="s">
        <v>1369</v>
      </c>
      <c r="G215" s="186" t="s">
        <v>194</v>
      </c>
      <c r="H215" s="187">
        <v>1</v>
      </c>
      <c r="I215" s="188"/>
      <c r="J215" s="189">
        <f t="shared" si="30"/>
        <v>0</v>
      </c>
      <c r="K215" s="185" t="s">
        <v>5</v>
      </c>
      <c r="L215" s="190"/>
      <c r="M215" s="191" t="s">
        <v>5</v>
      </c>
      <c r="N215" s="192" t="s">
        <v>45</v>
      </c>
      <c r="O215" s="38"/>
      <c r="P215" s="180">
        <f t="shared" si="31"/>
        <v>0</v>
      </c>
      <c r="Q215" s="180">
        <v>0</v>
      </c>
      <c r="R215" s="180">
        <f t="shared" si="32"/>
        <v>0</v>
      </c>
      <c r="S215" s="180">
        <v>0</v>
      </c>
      <c r="T215" s="181">
        <f t="shared" si="33"/>
        <v>0</v>
      </c>
      <c r="AR215" s="20" t="s">
        <v>195</v>
      </c>
      <c r="AT215" s="20" t="s">
        <v>192</v>
      </c>
      <c r="AU215" s="20" t="s">
        <v>83</v>
      </c>
      <c r="AY215" s="20" t="s">
        <v>180</v>
      </c>
      <c r="BE215" s="182">
        <f t="shared" si="34"/>
        <v>0</v>
      </c>
      <c r="BF215" s="182">
        <f t="shared" si="35"/>
        <v>0</v>
      </c>
      <c r="BG215" s="182">
        <f t="shared" si="36"/>
        <v>0</v>
      </c>
      <c r="BH215" s="182">
        <f t="shared" si="37"/>
        <v>0</v>
      </c>
      <c r="BI215" s="182">
        <f t="shared" si="38"/>
        <v>0</v>
      </c>
      <c r="BJ215" s="20" t="s">
        <v>24</v>
      </c>
      <c r="BK215" s="182">
        <f t="shared" si="39"/>
        <v>0</v>
      </c>
      <c r="BL215" s="20" t="s">
        <v>189</v>
      </c>
      <c r="BM215" s="20" t="s">
        <v>1370</v>
      </c>
    </row>
    <row r="216" spans="2:65" s="1" customFormat="1" ht="38.25" customHeight="1">
      <c r="B216" s="170"/>
      <c r="C216" s="183" t="s">
        <v>1371</v>
      </c>
      <c r="D216" s="183" t="s">
        <v>192</v>
      </c>
      <c r="E216" s="184" t="s">
        <v>1372</v>
      </c>
      <c r="F216" s="185" t="s">
        <v>1373</v>
      </c>
      <c r="G216" s="186" t="s">
        <v>194</v>
      </c>
      <c r="H216" s="187">
        <v>1</v>
      </c>
      <c r="I216" s="188"/>
      <c r="J216" s="189">
        <f t="shared" si="30"/>
        <v>0</v>
      </c>
      <c r="K216" s="185" t="s">
        <v>5</v>
      </c>
      <c r="L216" s="190"/>
      <c r="M216" s="191" t="s">
        <v>5</v>
      </c>
      <c r="N216" s="192" t="s">
        <v>45</v>
      </c>
      <c r="O216" s="38"/>
      <c r="P216" s="180">
        <f t="shared" si="31"/>
        <v>0</v>
      </c>
      <c r="Q216" s="180">
        <v>0</v>
      </c>
      <c r="R216" s="180">
        <f t="shared" si="32"/>
        <v>0</v>
      </c>
      <c r="S216" s="180">
        <v>0</v>
      </c>
      <c r="T216" s="181">
        <f t="shared" si="33"/>
        <v>0</v>
      </c>
      <c r="AR216" s="20" t="s">
        <v>195</v>
      </c>
      <c r="AT216" s="20" t="s">
        <v>192</v>
      </c>
      <c r="AU216" s="20" t="s">
        <v>83</v>
      </c>
      <c r="AY216" s="20" t="s">
        <v>180</v>
      </c>
      <c r="BE216" s="182">
        <f t="shared" si="34"/>
        <v>0</v>
      </c>
      <c r="BF216" s="182">
        <f t="shared" si="35"/>
        <v>0</v>
      </c>
      <c r="BG216" s="182">
        <f t="shared" si="36"/>
        <v>0</v>
      </c>
      <c r="BH216" s="182">
        <f t="shared" si="37"/>
        <v>0</v>
      </c>
      <c r="BI216" s="182">
        <f t="shared" si="38"/>
        <v>0</v>
      </c>
      <c r="BJ216" s="20" t="s">
        <v>24</v>
      </c>
      <c r="BK216" s="182">
        <f t="shared" si="39"/>
        <v>0</v>
      </c>
      <c r="BL216" s="20" t="s">
        <v>189</v>
      </c>
      <c r="BM216" s="20" t="s">
        <v>1374</v>
      </c>
    </row>
    <row r="217" spans="2:65" s="1" customFormat="1" ht="38.25" customHeight="1">
      <c r="B217" s="170"/>
      <c r="C217" s="183" t="s">
        <v>1375</v>
      </c>
      <c r="D217" s="183" t="s">
        <v>192</v>
      </c>
      <c r="E217" s="184" t="s">
        <v>1376</v>
      </c>
      <c r="F217" s="185" t="s">
        <v>1377</v>
      </c>
      <c r="G217" s="186" t="s">
        <v>194</v>
      </c>
      <c r="H217" s="187">
        <v>1</v>
      </c>
      <c r="I217" s="188"/>
      <c r="J217" s="189">
        <f t="shared" si="30"/>
        <v>0</v>
      </c>
      <c r="K217" s="185" t="s">
        <v>5</v>
      </c>
      <c r="L217" s="190"/>
      <c r="M217" s="191" t="s">
        <v>5</v>
      </c>
      <c r="N217" s="192" t="s">
        <v>45</v>
      </c>
      <c r="O217" s="38"/>
      <c r="P217" s="180">
        <f t="shared" si="31"/>
        <v>0</v>
      </c>
      <c r="Q217" s="180">
        <v>0</v>
      </c>
      <c r="R217" s="180">
        <f t="shared" si="32"/>
        <v>0</v>
      </c>
      <c r="S217" s="180">
        <v>0</v>
      </c>
      <c r="T217" s="181">
        <f t="shared" si="33"/>
        <v>0</v>
      </c>
      <c r="AR217" s="20" t="s">
        <v>195</v>
      </c>
      <c r="AT217" s="20" t="s">
        <v>192</v>
      </c>
      <c r="AU217" s="20" t="s">
        <v>83</v>
      </c>
      <c r="AY217" s="20" t="s">
        <v>180</v>
      </c>
      <c r="BE217" s="182">
        <f t="shared" si="34"/>
        <v>0</v>
      </c>
      <c r="BF217" s="182">
        <f t="shared" si="35"/>
        <v>0</v>
      </c>
      <c r="BG217" s="182">
        <f t="shared" si="36"/>
        <v>0</v>
      </c>
      <c r="BH217" s="182">
        <f t="shared" si="37"/>
        <v>0</v>
      </c>
      <c r="BI217" s="182">
        <f t="shared" si="38"/>
        <v>0</v>
      </c>
      <c r="BJ217" s="20" t="s">
        <v>24</v>
      </c>
      <c r="BK217" s="182">
        <f t="shared" si="39"/>
        <v>0</v>
      </c>
      <c r="BL217" s="20" t="s">
        <v>189</v>
      </c>
      <c r="BM217" s="20" t="s">
        <v>1378</v>
      </c>
    </row>
    <row r="218" spans="2:65" s="1" customFormat="1" ht="38.25" customHeight="1">
      <c r="B218" s="170"/>
      <c r="C218" s="183" t="s">
        <v>1379</v>
      </c>
      <c r="D218" s="183" t="s">
        <v>192</v>
      </c>
      <c r="E218" s="184" t="s">
        <v>1380</v>
      </c>
      <c r="F218" s="185" t="s">
        <v>1381</v>
      </c>
      <c r="G218" s="186" t="s">
        <v>194</v>
      </c>
      <c r="H218" s="187">
        <v>1</v>
      </c>
      <c r="I218" s="188"/>
      <c r="J218" s="189">
        <f t="shared" si="30"/>
        <v>0</v>
      </c>
      <c r="K218" s="185" t="s">
        <v>5</v>
      </c>
      <c r="L218" s="190"/>
      <c r="M218" s="191" t="s">
        <v>5</v>
      </c>
      <c r="N218" s="192" t="s">
        <v>45</v>
      </c>
      <c r="O218" s="38"/>
      <c r="P218" s="180">
        <f t="shared" si="31"/>
        <v>0</v>
      </c>
      <c r="Q218" s="180">
        <v>0</v>
      </c>
      <c r="R218" s="180">
        <f t="shared" si="32"/>
        <v>0</v>
      </c>
      <c r="S218" s="180">
        <v>0</v>
      </c>
      <c r="T218" s="181">
        <f t="shared" si="33"/>
        <v>0</v>
      </c>
      <c r="AR218" s="20" t="s">
        <v>195</v>
      </c>
      <c r="AT218" s="20" t="s">
        <v>192</v>
      </c>
      <c r="AU218" s="20" t="s">
        <v>83</v>
      </c>
      <c r="AY218" s="20" t="s">
        <v>180</v>
      </c>
      <c r="BE218" s="182">
        <f t="shared" si="34"/>
        <v>0</v>
      </c>
      <c r="BF218" s="182">
        <f t="shared" si="35"/>
        <v>0</v>
      </c>
      <c r="BG218" s="182">
        <f t="shared" si="36"/>
        <v>0</v>
      </c>
      <c r="BH218" s="182">
        <f t="shared" si="37"/>
        <v>0</v>
      </c>
      <c r="BI218" s="182">
        <f t="shared" si="38"/>
        <v>0</v>
      </c>
      <c r="BJ218" s="20" t="s">
        <v>24</v>
      </c>
      <c r="BK218" s="182">
        <f t="shared" si="39"/>
        <v>0</v>
      </c>
      <c r="BL218" s="20" t="s">
        <v>189</v>
      </c>
      <c r="BM218" s="20" t="s">
        <v>1382</v>
      </c>
    </row>
    <row r="219" spans="2:65" s="1" customFormat="1" ht="38.25" customHeight="1">
      <c r="B219" s="170"/>
      <c r="C219" s="183" t="s">
        <v>1383</v>
      </c>
      <c r="D219" s="183" t="s">
        <v>192</v>
      </c>
      <c r="E219" s="184" t="s">
        <v>1384</v>
      </c>
      <c r="F219" s="185" t="s">
        <v>1385</v>
      </c>
      <c r="G219" s="186" t="s">
        <v>194</v>
      </c>
      <c r="H219" s="187">
        <v>1</v>
      </c>
      <c r="I219" s="188"/>
      <c r="J219" s="189">
        <f t="shared" si="30"/>
        <v>0</v>
      </c>
      <c r="K219" s="185" t="s">
        <v>5</v>
      </c>
      <c r="L219" s="190"/>
      <c r="M219" s="191" t="s">
        <v>5</v>
      </c>
      <c r="N219" s="192" t="s">
        <v>45</v>
      </c>
      <c r="O219" s="38"/>
      <c r="P219" s="180">
        <f t="shared" si="31"/>
        <v>0</v>
      </c>
      <c r="Q219" s="180">
        <v>0</v>
      </c>
      <c r="R219" s="180">
        <f t="shared" si="32"/>
        <v>0</v>
      </c>
      <c r="S219" s="180">
        <v>0</v>
      </c>
      <c r="T219" s="181">
        <f t="shared" si="33"/>
        <v>0</v>
      </c>
      <c r="AR219" s="20" t="s">
        <v>195</v>
      </c>
      <c r="AT219" s="20" t="s">
        <v>192</v>
      </c>
      <c r="AU219" s="20" t="s">
        <v>83</v>
      </c>
      <c r="AY219" s="20" t="s">
        <v>180</v>
      </c>
      <c r="BE219" s="182">
        <f t="shared" si="34"/>
        <v>0</v>
      </c>
      <c r="BF219" s="182">
        <f t="shared" si="35"/>
        <v>0</v>
      </c>
      <c r="BG219" s="182">
        <f t="shared" si="36"/>
        <v>0</v>
      </c>
      <c r="BH219" s="182">
        <f t="shared" si="37"/>
        <v>0</v>
      </c>
      <c r="BI219" s="182">
        <f t="shared" si="38"/>
        <v>0</v>
      </c>
      <c r="BJ219" s="20" t="s">
        <v>24</v>
      </c>
      <c r="BK219" s="182">
        <f t="shared" si="39"/>
        <v>0</v>
      </c>
      <c r="BL219" s="20" t="s">
        <v>189</v>
      </c>
      <c r="BM219" s="20" t="s">
        <v>1386</v>
      </c>
    </row>
    <row r="220" spans="2:65" s="1" customFormat="1" ht="25.5" customHeight="1">
      <c r="B220" s="170"/>
      <c r="C220" s="183" t="s">
        <v>1387</v>
      </c>
      <c r="D220" s="183" t="s">
        <v>192</v>
      </c>
      <c r="E220" s="184" t="s">
        <v>1388</v>
      </c>
      <c r="F220" s="185" t="s">
        <v>1389</v>
      </c>
      <c r="G220" s="186" t="s">
        <v>194</v>
      </c>
      <c r="H220" s="187">
        <v>1</v>
      </c>
      <c r="I220" s="188"/>
      <c r="J220" s="189">
        <f t="shared" si="30"/>
        <v>0</v>
      </c>
      <c r="K220" s="185" t="s">
        <v>5</v>
      </c>
      <c r="L220" s="190"/>
      <c r="M220" s="191" t="s">
        <v>5</v>
      </c>
      <c r="N220" s="192" t="s">
        <v>45</v>
      </c>
      <c r="O220" s="38"/>
      <c r="P220" s="180">
        <f t="shared" si="31"/>
        <v>0</v>
      </c>
      <c r="Q220" s="180">
        <v>0</v>
      </c>
      <c r="R220" s="180">
        <f t="shared" si="32"/>
        <v>0</v>
      </c>
      <c r="S220" s="180">
        <v>0</v>
      </c>
      <c r="T220" s="181">
        <f t="shared" si="33"/>
        <v>0</v>
      </c>
      <c r="AR220" s="20" t="s">
        <v>195</v>
      </c>
      <c r="AT220" s="20" t="s">
        <v>192</v>
      </c>
      <c r="AU220" s="20" t="s">
        <v>83</v>
      </c>
      <c r="AY220" s="20" t="s">
        <v>180</v>
      </c>
      <c r="BE220" s="182">
        <f t="shared" si="34"/>
        <v>0</v>
      </c>
      <c r="BF220" s="182">
        <f t="shared" si="35"/>
        <v>0</v>
      </c>
      <c r="BG220" s="182">
        <f t="shared" si="36"/>
        <v>0</v>
      </c>
      <c r="BH220" s="182">
        <f t="shared" si="37"/>
        <v>0</v>
      </c>
      <c r="BI220" s="182">
        <f t="shared" si="38"/>
        <v>0</v>
      </c>
      <c r="BJ220" s="20" t="s">
        <v>24</v>
      </c>
      <c r="BK220" s="182">
        <f t="shared" si="39"/>
        <v>0</v>
      </c>
      <c r="BL220" s="20" t="s">
        <v>189</v>
      </c>
      <c r="BM220" s="20" t="s">
        <v>1390</v>
      </c>
    </row>
    <row r="221" spans="2:65" s="10" customFormat="1" ht="37.35" customHeight="1">
      <c r="B221" s="156"/>
      <c r="D221" s="157" t="s">
        <v>73</v>
      </c>
      <c r="E221" s="158" t="s">
        <v>614</v>
      </c>
      <c r="F221" s="158" t="s">
        <v>615</v>
      </c>
      <c r="I221" s="159"/>
      <c r="J221" s="160">
        <f>BK221</f>
        <v>0</v>
      </c>
      <c r="L221" s="156"/>
      <c r="M221" s="161"/>
      <c r="N221" s="162"/>
      <c r="O221" s="162"/>
      <c r="P221" s="163">
        <f>P222+P224+P226</f>
        <v>0</v>
      </c>
      <c r="Q221" s="162"/>
      <c r="R221" s="163">
        <f>R222+R224+R226</f>
        <v>0</v>
      </c>
      <c r="S221" s="162"/>
      <c r="T221" s="164">
        <f>T222+T224+T226</f>
        <v>0</v>
      </c>
      <c r="AR221" s="157" t="s">
        <v>467</v>
      </c>
      <c r="AT221" s="165" t="s">
        <v>73</v>
      </c>
      <c r="AU221" s="165" t="s">
        <v>74</v>
      </c>
      <c r="AY221" s="157" t="s">
        <v>180</v>
      </c>
      <c r="BK221" s="166">
        <f>BK222+BK224+BK226</f>
        <v>0</v>
      </c>
    </row>
    <row r="222" spans="2:65" s="10" customFormat="1" ht="19.899999999999999" customHeight="1">
      <c r="B222" s="156"/>
      <c r="D222" s="167" t="s">
        <v>73</v>
      </c>
      <c r="E222" s="168" t="s">
        <v>1391</v>
      </c>
      <c r="F222" s="168" t="s">
        <v>1392</v>
      </c>
      <c r="I222" s="159"/>
      <c r="J222" s="169">
        <f>BK222</f>
        <v>0</v>
      </c>
      <c r="L222" s="156"/>
      <c r="M222" s="161"/>
      <c r="N222" s="162"/>
      <c r="O222" s="162"/>
      <c r="P222" s="163">
        <f>P223</f>
        <v>0</v>
      </c>
      <c r="Q222" s="162"/>
      <c r="R222" s="163">
        <f>R223</f>
        <v>0</v>
      </c>
      <c r="S222" s="162"/>
      <c r="T222" s="164">
        <f>T223</f>
        <v>0</v>
      </c>
      <c r="AR222" s="157" t="s">
        <v>467</v>
      </c>
      <c r="AT222" s="165" t="s">
        <v>73</v>
      </c>
      <c r="AU222" s="165" t="s">
        <v>24</v>
      </c>
      <c r="AY222" s="157" t="s">
        <v>180</v>
      </c>
      <c r="BK222" s="166">
        <f>BK223</f>
        <v>0</v>
      </c>
    </row>
    <row r="223" spans="2:65" s="1" customFormat="1" ht="25.5" customHeight="1">
      <c r="B223" s="170"/>
      <c r="C223" s="171" t="s">
        <v>11</v>
      </c>
      <c r="D223" s="171" t="s">
        <v>184</v>
      </c>
      <c r="E223" s="172" t="s">
        <v>1393</v>
      </c>
      <c r="F223" s="173" t="s">
        <v>1394</v>
      </c>
      <c r="G223" s="174" t="s">
        <v>471</v>
      </c>
      <c r="H223" s="175">
        <v>10</v>
      </c>
      <c r="I223" s="176"/>
      <c r="J223" s="177">
        <f>ROUND(I223*H223,2)</f>
        <v>0</v>
      </c>
      <c r="K223" s="173" t="s">
        <v>188</v>
      </c>
      <c r="L223" s="37"/>
      <c r="M223" s="178" t="s">
        <v>5</v>
      </c>
      <c r="N223" s="179" t="s">
        <v>45</v>
      </c>
      <c r="O223" s="38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AR223" s="20" t="s">
        <v>473</v>
      </c>
      <c r="AT223" s="20" t="s">
        <v>184</v>
      </c>
      <c r="AU223" s="20" t="s">
        <v>83</v>
      </c>
      <c r="AY223" s="20" t="s">
        <v>180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20" t="s">
        <v>24</v>
      </c>
      <c r="BK223" s="182">
        <f>ROUND(I223*H223,2)</f>
        <v>0</v>
      </c>
      <c r="BL223" s="20" t="s">
        <v>473</v>
      </c>
      <c r="BM223" s="20" t="s">
        <v>1395</v>
      </c>
    </row>
    <row r="224" spans="2:65" s="10" customFormat="1" ht="29.85" customHeight="1">
      <c r="B224" s="156"/>
      <c r="D224" s="167" t="s">
        <v>73</v>
      </c>
      <c r="E224" s="168" t="s">
        <v>616</v>
      </c>
      <c r="F224" s="168" t="s">
        <v>1396</v>
      </c>
      <c r="I224" s="159"/>
      <c r="J224" s="169">
        <f>BK224</f>
        <v>0</v>
      </c>
      <c r="L224" s="156"/>
      <c r="M224" s="161"/>
      <c r="N224" s="162"/>
      <c r="O224" s="162"/>
      <c r="P224" s="163">
        <f>P225</f>
        <v>0</v>
      </c>
      <c r="Q224" s="162"/>
      <c r="R224" s="163">
        <f>R225</f>
        <v>0</v>
      </c>
      <c r="S224" s="162"/>
      <c r="T224" s="164">
        <f>T225</f>
        <v>0</v>
      </c>
      <c r="AR224" s="157" t="s">
        <v>467</v>
      </c>
      <c r="AT224" s="165" t="s">
        <v>73</v>
      </c>
      <c r="AU224" s="165" t="s">
        <v>24</v>
      </c>
      <c r="AY224" s="157" t="s">
        <v>180</v>
      </c>
      <c r="BK224" s="166">
        <f>BK225</f>
        <v>0</v>
      </c>
    </row>
    <row r="225" spans="2:65" s="1" customFormat="1" ht="25.5" customHeight="1">
      <c r="B225" s="170"/>
      <c r="C225" s="171" t="s">
        <v>189</v>
      </c>
      <c r="D225" s="171" t="s">
        <v>184</v>
      </c>
      <c r="E225" s="172" t="s">
        <v>618</v>
      </c>
      <c r="F225" s="173" t="s">
        <v>619</v>
      </c>
      <c r="G225" s="174" t="s">
        <v>471</v>
      </c>
      <c r="H225" s="175">
        <v>16</v>
      </c>
      <c r="I225" s="176"/>
      <c r="J225" s="177">
        <f>ROUND(I225*H225,2)</f>
        <v>0</v>
      </c>
      <c r="K225" s="173" t="s">
        <v>472</v>
      </c>
      <c r="L225" s="37"/>
      <c r="M225" s="178" t="s">
        <v>5</v>
      </c>
      <c r="N225" s="179" t="s">
        <v>45</v>
      </c>
      <c r="O225" s="38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AR225" s="20" t="s">
        <v>473</v>
      </c>
      <c r="AT225" s="20" t="s">
        <v>184</v>
      </c>
      <c r="AU225" s="20" t="s">
        <v>83</v>
      </c>
      <c r="AY225" s="20" t="s">
        <v>180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20" t="s">
        <v>24</v>
      </c>
      <c r="BK225" s="182">
        <f>ROUND(I225*H225,2)</f>
        <v>0</v>
      </c>
      <c r="BL225" s="20" t="s">
        <v>473</v>
      </c>
      <c r="BM225" s="20" t="s">
        <v>620</v>
      </c>
    </row>
    <row r="226" spans="2:65" s="10" customFormat="1" ht="29.85" customHeight="1">
      <c r="B226" s="156"/>
      <c r="D226" s="167" t="s">
        <v>73</v>
      </c>
      <c r="E226" s="168" t="s">
        <v>621</v>
      </c>
      <c r="F226" s="168" t="s">
        <v>1397</v>
      </c>
      <c r="I226" s="159"/>
      <c r="J226" s="169">
        <f>BK226</f>
        <v>0</v>
      </c>
      <c r="L226" s="156"/>
      <c r="M226" s="161"/>
      <c r="N226" s="162"/>
      <c r="O226" s="162"/>
      <c r="P226" s="163">
        <f>P227</f>
        <v>0</v>
      </c>
      <c r="Q226" s="162"/>
      <c r="R226" s="163">
        <f>R227</f>
        <v>0</v>
      </c>
      <c r="S226" s="162"/>
      <c r="T226" s="164">
        <f>T227</f>
        <v>0</v>
      </c>
      <c r="AR226" s="157" t="s">
        <v>467</v>
      </c>
      <c r="AT226" s="165" t="s">
        <v>73</v>
      </c>
      <c r="AU226" s="165" t="s">
        <v>24</v>
      </c>
      <c r="AY226" s="157" t="s">
        <v>180</v>
      </c>
      <c r="BK226" s="166">
        <f>BK227</f>
        <v>0</v>
      </c>
    </row>
    <row r="227" spans="2:65" s="1" customFormat="1" ht="25.5" customHeight="1">
      <c r="B227" s="170"/>
      <c r="C227" s="171" t="s">
        <v>623</v>
      </c>
      <c r="D227" s="171" t="s">
        <v>184</v>
      </c>
      <c r="E227" s="172" t="s">
        <v>624</v>
      </c>
      <c r="F227" s="173" t="s">
        <v>625</v>
      </c>
      <c r="G227" s="174" t="s">
        <v>471</v>
      </c>
      <c r="H227" s="175">
        <v>10</v>
      </c>
      <c r="I227" s="176"/>
      <c r="J227" s="177">
        <f>ROUND(I227*H227,2)</f>
        <v>0</v>
      </c>
      <c r="K227" s="173" t="s">
        <v>472</v>
      </c>
      <c r="L227" s="37"/>
      <c r="M227" s="178" t="s">
        <v>5</v>
      </c>
      <c r="N227" s="199" t="s">
        <v>45</v>
      </c>
      <c r="O227" s="200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20" t="s">
        <v>473</v>
      </c>
      <c r="AT227" s="20" t="s">
        <v>184</v>
      </c>
      <c r="AU227" s="20" t="s">
        <v>83</v>
      </c>
      <c r="AY227" s="20" t="s">
        <v>180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20" t="s">
        <v>24</v>
      </c>
      <c r="BK227" s="182">
        <f>ROUND(I227*H227,2)</f>
        <v>0</v>
      </c>
      <c r="BL227" s="20" t="s">
        <v>473</v>
      </c>
      <c r="BM227" s="20" t="s">
        <v>626</v>
      </c>
    </row>
    <row r="228" spans="2:65" s="1" customFormat="1" ht="6.95" customHeight="1">
      <c r="B228" s="52"/>
      <c r="C228" s="53"/>
      <c r="D228" s="53"/>
      <c r="E228" s="53"/>
      <c r="F228" s="53"/>
      <c r="G228" s="53"/>
      <c r="H228" s="53"/>
      <c r="I228" s="123"/>
      <c r="J228" s="53"/>
      <c r="K228" s="53"/>
      <c r="L228" s="37"/>
    </row>
  </sheetData>
  <autoFilter ref="C106:K227" xr:uid="{00000000-0009-0000-0000-000005000000}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500-000000000000}"/>
    <hyperlink ref="G1:H1" location="C54" display="2) Rekapitulace" xr:uid="{00000000-0004-0000-0500-000001000000}"/>
    <hyperlink ref="J1" location="C106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R13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108</v>
      </c>
      <c r="G1" s="324" t="s">
        <v>109</v>
      </c>
      <c r="H1" s="324"/>
      <c r="I1" s="99"/>
      <c r="J1" s="98" t="s">
        <v>110</v>
      </c>
      <c r="K1" s="97" t="s">
        <v>111</v>
      </c>
      <c r="L1" s="98" t="s">
        <v>112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3" t="s">
        <v>8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20" t="s">
        <v>98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>
      <c r="B4" s="24"/>
      <c r="C4" s="25"/>
      <c r="D4" s="26" t="s">
        <v>113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25" t="str">
        <f>'Rekapitulace stavby'!K6</f>
        <v>Stavební úpravy v budově Základní školy v Olšanech spojené s nástavbou 3.NP vč. nové střešní konstrukce a s přístavbou..</v>
      </c>
      <c r="F7" s="326"/>
      <c r="G7" s="326"/>
      <c r="H7" s="326"/>
      <c r="I7" s="101"/>
      <c r="J7" s="25"/>
      <c r="K7" s="27"/>
    </row>
    <row r="8" spans="1:70" s="1" customFormat="1" ht="15">
      <c r="B8" s="37"/>
      <c r="C8" s="38"/>
      <c r="D8" s="33" t="s">
        <v>114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7" t="s">
        <v>1398</v>
      </c>
      <c r="F9" s="328"/>
      <c r="G9" s="328"/>
      <c r="H9" s="328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33</v>
      </c>
      <c r="G12" s="38"/>
      <c r="H12" s="38"/>
      <c r="I12" s="103" t="s">
        <v>27</v>
      </c>
      <c r="J12" s="104" t="str">
        <f>'Rekapitulace stavby'!AN8</f>
        <v>4.6.2018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03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34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03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03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03" t="s">
        <v>34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16" t="s">
        <v>5</v>
      </c>
      <c r="F24" s="316"/>
      <c r="G24" s="316"/>
      <c r="H24" s="316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ROUND(J91,2)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ROUND(SUM(BE91:BE129), 2)</f>
        <v>0</v>
      </c>
      <c r="G30" s="38"/>
      <c r="H30" s="38"/>
      <c r="I30" s="115">
        <v>0.21</v>
      </c>
      <c r="J30" s="114">
        <f>ROUND(ROUND((SUM(BE91:BE129)),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ROUND(SUM(BF91:BF129), 2)</f>
        <v>0</v>
      </c>
      <c r="G31" s="38"/>
      <c r="H31" s="38"/>
      <c r="I31" s="115">
        <v>0.15</v>
      </c>
      <c r="J31" s="114">
        <f>ROUND(ROUND((SUM(BF91:BF129)),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ROUND(SUM(BG91:BG129),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ROUND(SUM(BH91:BH129),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ROUND(SUM(BI91:BI129),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116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25" t="str">
        <f>E7</f>
        <v>Stavební úpravy v budově Základní školy v Olšanech spojené s nástavbou 3.NP vč. nové střešní konstrukce a s přístavbou..</v>
      </c>
      <c r="F45" s="326"/>
      <c r="G45" s="326"/>
      <c r="H45" s="326"/>
      <c r="I45" s="102"/>
      <c r="J45" s="38"/>
      <c r="K45" s="41"/>
    </row>
    <row r="46" spans="2:11" s="1" customFormat="1" ht="14.45" customHeight="1">
      <c r="B46" s="37"/>
      <c r="C46" s="33" t="s">
        <v>114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7" t="str">
        <f>E9</f>
        <v>H01 - Zařízení slaboproudé elektrotechniky 1PP</v>
      </c>
      <c r="F47" s="328"/>
      <c r="G47" s="328"/>
      <c r="H47" s="32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03" t="s">
        <v>27</v>
      </c>
      <c r="J49" s="104" t="str">
        <f>IF(J12="","",J12)</f>
        <v>4.6.2018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03" t="s">
        <v>37</v>
      </c>
      <c r="J51" s="316" t="str">
        <f>E21</f>
        <v xml:space="preserve"> 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02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117</v>
      </c>
      <c r="D54" s="116"/>
      <c r="E54" s="116"/>
      <c r="F54" s="116"/>
      <c r="G54" s="116"/>
      <c r="H54" s="116"/>
      <c r="I54" s="127"/>
      <c r="J54" s="128" t="s">
        <v>118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119</v>
      </c>
      <c r="D56" s="38"/>
      <c r="E56" s="38"/>
      <c r="F56" s="38"/>
      <c r="G56" s="38"/>
      <c r="H56" s="38"/>
      <c r="I56" s="102"/>
      <c r="J56" s="112">
        <f>J91</f>
        <v>0</v>
      </c>
      <c r="K56" s="41"/>
      <c r="AU56" s="20" t="s">
        <v>120</v>
      </c>
    </row>
    <row r="57" spans="2:47" s="7" customFormat="1" ht="24.95" customHeight="1">
      <c r="B57" s="131"/>
      <c r="C57" s="132"/>
      <c r="D57" s="133" t="s">
        <v>121</v>
      </c>
      <c r="E57" s="134"/>
      <c r="F57" s="134"/>
      <c r="G57" s="134"/>
      <c r="H57" s="134"/>
      <c r="I57" s="135"/>
      <c r="J57" s="136">
        <f>J92</f>
        <v>0</v>
      </c>
      <c r="K57" s="137"/>
    </row>
    <row r="58" spans="2:47" s="8" customFormat="1" ht="19.899999999999999" customHeight="1">
      <c r="B58" s="138"/>
      <c r="C58" s="139"/>
      <c r="D58" s="140" t="s">
        <v>133</v>
      </c>
      <c r="E58" s="141"/>
      <c r="F58" s="141"/>
      <c r="G58" s="141"/>
      <c r="H58" s="141"/>
      <c r="I58" s="142"/>
      <c r="J58" s="143">
        <f>J93</f>
        <v>0</v>
      </c>
      <c r="K58" s="144"/>
    </row>
    <row r="59" spans="2:47" s="8" customFormat="1" ht="19.899999999999999" customHeight="1">
      <c r="B59" s="138"/>
      <c r="C59" s="139"/>
      <c r="D59" s="140" t="s">
        <v>1399</v>
      </c>
      <c r="E59" s="141"/>
      <c r="F59" s="141"/>
      <c r="G59" s="141"/>
      <c r="H59" s="141"/>
      <c r="I59" s="142"/>
      <c r="J59" s="143">
        <f>J96</f>
        <v>0</v>
      </c>
      <c r="K59" s="144"/>
    </row>
    <row r="60" spans="2:47" s="8" customFormat="1" ht="19.899999999999999" customHeight="1">
      <c r="B60" s="138"/>
      <c r="C60" s="139"/>
      <c r="D60" s="140" t="s">
        <v>1400</v>
      </c>
      <c r="E60" s="141"/>
      <c r="F60" s="141"/>
      <c r="G60" s="141"/>
      <c r="H60" s="141"/>
      <c r="I60" s="142"/>
      <c r="J60" s="143">
        <f>J99</f>
        <v>0</v>
      </c>
      <c r="K60" s="144"/>
    </row>
    <row r="61" spans="2:47" s="8" customFormat="1" ht="19.899999999999999" customHeight="1">
      <c r="B61" s="138"/>
      <c r="C61" s="139"/>
      <c r="D61" s="140" t="s">
        <v>151</v>
      </c>
      <c r="E61" s="141"/>
      <c r="F61" s="141"/>
      <c r="G61" s="141"/>
      <c r="H61" s="141"/>
      <c r="I61" s="142"/>
      <c r="J61" s="143">
        <f>J102</f>
        <v>0</v>
      </c>
      <c r="K61" s="144"/>
    </row>
    <row r="62" spans="2:47" s="8" customFormat="1" ht="19.899999999999999" customHeight="1">
      <c r="B62" s="138"/>
      <c r="C62" s="139"/>
      <c r="D62" s="140" t="s">
        <v>152</v>
      </c>
      <c r="E62" s="141"/>
      <c r="F62" s="141"/>
      <c r="G62" s="141"/>
      <c r="H62" s="141"/>
      <c r="I62" s="142"/>
      <c r="J62" s="143">
        <f>J106</f>
        <v>0</v>
      </c>
      <c r="K62" s="144"/>
    </row>
    <row r="63" spans="2:47" s="8" customFormat="1" ht="19.899999999999999" customHeight="1">
      <c r="B63" s="138"/>
      <c r="C63" s="139"/>
      <c r="D63" s="140" t="s">
        <v>153</v>
      </c>
      <c r="E63" s="141"/>
      <c r="F63" s="141"/>
      <c r="G63" s="141"/>
      <c r="H63" s="141"/>
      <c r="I63" s="142"/>
      <c r="J63" s="143">
        <f>J109</f>
        <v>0</v>
      </c>
      <c r="K63" s="144"/>
    </row>
    <row r="64" spans="2:47" s="8" customFormat="1" ht="19.899999999999999" customHeight="1">
      <c r="B64" s="138"/>
      <c r="C64" s="139"/>
      <c r="D64" s="140" t="s">
        <v>154</v>
      </c>
      <c r="E64" s="141"/>
      <c r="F64" s="141"/>
      <c r="G64" s="141"/>
      <c r="H64" s="141"/>
      <c r="I64" s="142"/>
      <c r="J64" s="143">
        <f>J112</f>
        <v>0</v>
      </c>
      <c r="K64" s="144"/>
    </row>
    <row r="65" spans="2:12" s="7" customFormat="1" ht="24.95" customHeight="1">
      <c r="B65" s="131"/>
      <c r="C65" s="132"/>
      <c r="D65" s="133" t="s">
        <v>155</v>
      </c>
      <c r="E65" s="134"/>
      <c r="F65" s="134"/>
      <c r="G65" s="134"/>
      <c r="H65" s="134"/>
      <c r="I65" s="135"/>
      <c r="J65" s="136">
        <f>J115</f>
        <v>0</v>
      </c>
      <c r="K65" s="137"/>
    </row>
    <row r="66" spans="2:12" s="8" customFormat="1" ht="19.899999999999999" customHeight="1">
      <c r="B66" s="138"/>
      <c r="C66" s="139"/>
      <c r="D66" s="140" t="s">
        <v>156</v>
      </c>
      <c r="E66" s="141"/>
      <c r="F66" s="141"/>
      <c r="G66" s="141"/>
      <c r="H66" s="141"/>
      <c r="I66" s="142"/>
      <c r="J66" s="143">
        <f>J116</f>
        <v>0</v>
      </c>
      <c r="K66" s="144"/>
    </row>
    <row r="67" spans="2:12" s="8" customFormat="1" ht="19.899999999999999" customHeight="1">
      <c r="B67" s="138"/>
      <c r="C67" s="139"/>
      <c r="D67" s="140" t="s">
        <v>157</v>
      </c>
      <c r="E67" s="141"/>
      <c r="F67" s="141"/>
      <c r="G67" s="141"/>
      <c r="H67" s="141"/>
      <c r="I67" s="142"/>
      <c r="J67" s="143">
        <f>J119</f>
        <v>0</v>
      </c>
      <c r="K67" s="144"/>
    </row>
    <row r="68" spans="2:12" s="8" customFormat="1" ht="19.899999999999999" customHeight="1">
      <c r="B68" s="138"/>
      <c r="C68" s="139"/>
      <c r="D68" s="140" t="s">
        <v>158</v>
      </c>
      <c r="E68" s="141"/>
      <c r="F68" s="141"/>
      <c r="G68" s="141"/>
      <c r="H68" s="141"/>
      <c r="I68" s="142"/>
      <c r="J68" s="143">
        <f>J122</f>
        <v>0</v>
      </c>
      <c r="K68" s="144"/>
    </row>
    <row r="69" spans="2:12" s="7" customFormat="1" ht="24.95" customHeight="1">
      <c r="B69" s="131"/>
      <c r="C69" s="132"/>
      <c r="D69" s="133" t="s">
        <v>161</v>
      </c>
      <c r="E69" s="134"/>
      <c r="F69" s="134"/>
      <c r="G69" s="134"/>
      <c r="H69" s="134"/>
      <c r="I69" s="135"/>
      <c r="J69" s="136">
        <f>J125</f>
        <v>0</v>
      </c>
      <c r="K69" s="137"/>
    </row>
    <row r="70" spans="2:12" s="8" customFormat="1" ht="19.899999999999999" customHeight="1">
      <c r="B70" s="138"/>
      <c r="C70" s="139"/>
      <c r="D70" s="140" t="s">
        <v>162</v>
      </c>
      <c r="E70" s="141"/>
      <c r="F70" s="141"/>
      <c r="G70" s="141"/>
      <c r="H70" s="141"/>
      <c r="I70" s="142"/>
      <c r="J70" s="143">
        <f>J126</f>
        <v>0</v>
      </c>
      <c r="K70" s="144"/>
    </row>
    <row r="71" spans="2:12" s="8" customFormat="1" ht="19.899999999999999" customHeight="1">
      <c r="B71" s="138"/>
      <c r="C71" s="139"/>
      <c r="D71" s="140" t="s">
        <v>163</v>
      </c>
      <c r="E71" s="141"/>
      <c r="F71" s="141"/>
      <c r="G71" s="141"/>
      <c r="H71" s="141"/>
      <c r="I71" s="142"/>
      <c r="J71" s="143">
        <f>J128</f>
        <v>0</v>
      </c>
      <c r="K71" s="144"/>
    </row>
    <row r="72" spans="2:12" s="1" customFormat="1" ht="21.75" customHeight="1">
      <c r="B72" s="37"/>
      <c r="C72" s="38"/>
      <c r="D72" s="38"/>
      <c r="E72" s="38"/>
      <c r="F72" s="38"/>
      <c r="G72" s="38"/>
      <c r="H72" s="38"/>
      <c r="I72" s="102"/>
      <c r="J72" s="38"/>
      <c r="K72" s="41"/>
    </row>
    <row r="73" spans="2:12" s="1" customFormat="1" ht="6.95" customHeight="1">
      <c r="B73" s="52"/>
      <c r="C73" s="53"/>
      <c r="D73" s="53"/>
      <c r="E73" s="53"/>
      <c r="F73" s="53"/>
      <c r="G73" s="53"/>
      <c r="H73" s="53"/>
      <c r="I73" s="123"/>
      <c r="J73" s="53"/>
      <c r="K73" s="54"/>
    </row>
    <row r="77" spans="2:12" s="1" customFormat="1" ht="6.95" customHeight="1">
      <c r="B77" s="55"/>
      <c r="C77" s="56"/>
      <c r="D77" s="56"/>
      <c r="E77" s="56"/>
      <c r="F77" s="56"/>
      <c r="G77" s="56"/>
      <c r="H77" s="56"/>
      <c r="I77" s="124"/>
      <c r="J77" s="56"/>
      <c r="K77" s="56"/>
      <c r="L77" s="37"/>
    </row>
    <row r="78" spans="2:12" s="1" customFormat="1" ht="36.950000000000003" customHeight="1">
      <c r="B78" s="37"/>
      <c r="C78" s="57" t="s">
        <v>164</v>
      </c>
      <c r="L78" s="37"/>
    </row>
    <row r="79" spans="2:12" s="1" customFormat="1" ht="6.95" customHeight="1">
      <c r="B79" s="37"/>
      <c r="L79" s="37"/>
    </row>
    <row r="80" spans="2:12" s="1" customFormat="1" ht="14.45" customHeight="1">
      <c r="B80" s="37"/>
      <c r="C80" s="59" t="s">
        <v>19</v>
      </c>
      <c r="L80" s="37"/>
    </row>
    <row r="81" spans="2:65" s="1" customFormat="1" ht="16.5" customHeight="1">
      <c r="B81" s="37"/>
      <c r="E81" s="321" t="str">
        <f>E7</f>
        <v>Stavební úpravy v budově Základní školy v Olšanech spojené s nástavbou 3.NP vč. nové střešní konstrukce a s přístavbou..</v>
      </c>
      <c r="F81" s="322"/>
      <c r="G81" s="322"/>
      <c r="H81" s="322"/>
      <c r="L81" s="37"/>
    </row>
    <row r="82" spans="2:65" s="1" customFormat="1" ht="14.45" customHeight="1">
      <c r="B82" s="37"/>
      <c r="C82" s="59" t="s">
        <v>114</v>
      </c>
      <c r="L82" s="37"/>
    </row>
    <row r="83" spans="2:65" s="1" customFormat="1" ht="17.25" customHeight="1">
      <c r="B83" s="37"/>
      <c r="E83" s="290" t="str">
        <f>E9</f>
        <v>H01 - Zařízení slaboproudé elektrotechniky 1PP</v>
      </c>
      <c r="F83" s="323"/>
      <c r="G83" s="323"/>
      <c r="H83" s="323"/>
      <c r="L83" s="37"/>
    </row>
    <row r="84" spans="2:65" s="1" customFormat="1" ht="6.95" customHeight="1">
      <c r="B84" s="37"/>
      <c r="L84" s="37"/>
    </row>
    <row r="85" spans="2:65" s="1" customFormat="1" ht="18" customHeight="1">
      <c r="B85" s="37"/>
      <c r="C85" s="59" t="s">
        <v>25</v>
      </c>
      <c r="F85" s="145" t="str">
        <f>F12</f>
        <v xml:space="preserve"> </v>
      </c>
      <c r="I85" s="146" t="s">
        <v>27</v>
      </c>
      <c r="J85" s="63" t="str">
        <f>IF(J12="","",J12)</f>
        <v>4.6.2018</v>
      </c>
      <c r="L85" s="37"/>
    </row>
    <row r="86" spans="2:65" s="1" customFormat="1" ht="6.95" customHeight="1">
      <c r="B86" s="37"/>
      <c r="L86" s="37"/>
    </row>
    <row r="87" spans="2:65" s="1" customFormat="1" ht="15">
      <c r="B87" s="37"/>
      <c r="C87" s="59" t="s">
        <v>31</v>
      </c>
      <c r="F87" s="145" t="str">
        <f>E15</f>
        <v xml:space="preserve"> </v>
      </c>
      <c r="I87" s="146" t="s">
        <v>37</v>
      </c>
      <c r="J87" s="145" t="str">
        <f>E21</f>
        <v xml:space="preserve"> </v>
      </c>
      <c r="L87" s="37"/>
    </row>
    <row r="88" spans="2:65" s="1" customFormat="1" ht="14.45" customHeight="1">
      <c r="B88" s="37"/>
      <c r="C88" s="59" t="s">
        <v>35</v>
      </c>
      <c r="F88" s="145" t="str">
        <f>IF(E18="","",E18)</f>
        <v/>
      </c>
      <c r="L88" s="37"/>
    </row>
    <row r="89" spans="2:65" s="1" customFormat="1" ht="10.35" customHeight="1">
      <c r="B89" s="37"/>
      <c r="L89" s="37"/>
    </row>
    <row r="90" spans="2:65" s="9" customFormat="1" ht="29.25" customHeight="1">
      <c r="B90" s="147"/>
      <c r="C90" s="148" t="s">
        <v>165</v>
      </c>
      <c r="D90" s="149" t="s">
        <v>59</v>
      </c>
      <c r="E90" s="149" t="s">
        <v>55</v>
      </c>
      <c r="F90" s="149" t="s">
        <v>166</v>
      </c>
      <c r="G90" s="149" t="s">
        <v>167</v>
      </c>
      <c r="H90" s="149" t="s">
        <v>168</v>
      </c>
      <c r="I90" s="150" t="s">
        <v>169</v>
      </c>
      <c r="J90" s="149" t="s">
        <v>118</v>
      </c>
      <c r="K90" s="151" t="s">
        <v>170</v>
      </c>
      <c r="L90" s="147"/>
      <c r="M90" s="69" t="s">
        <v>171</v>
      </c>
      <c r="N90" s="70" t="s">
        <v>44</v>
      </c>
      <c r="O90" s="70" t="s">
        <v>172</v>
      </c>
      <c r="P90" s="70" t="s">
        <v>173</v>
      </c>
      <c r="Q90" s="70" t="s">
        <v>174</v>
      </c>
      <c r="R90" s="70" t="s">
        <v>175</v>
      </c>
      <c r="S90" s="70" t="s">
        <v>176</v>
      </c>
      <c r="T90" s="71" t="s">
        <v>177</v>
      </c>
    </row>
    <row r="91" spans="2:65" s="1" customFormat="1" ht="29.25" customHeight="1">
      <c r="B91" s="37"/>
      <c r="C91" s="73" t="s">
        <v>119</v>
      </c>
      <c r="J91" s="152">
        <f>BK91</f>
        <v>0</v>
      </c>
      <c r="L91" s="37"/>
      <c r="M91" s="72"/>
      <c r="N91" s="64"/>
      <c r="O91" s="64"/>
      <c r="P91" s="153">
        <f>P92+P115+P125</f>
        <v>0</v>
      </c>
      <c r="Q91" s="64"/>
      <c r="R91" s="153">
        <f>R92+R115+R125</f>
        <v>1.12E-4</v>
      </c>
      <c r="S91" s="64"/>
      <c r="T91" s="154">
        <f>T92+T115+T125</f>
        <v>0</v>
      </c>
      <c r="AT91" s="20" t="s">
        <v>73</v>
      </c>
      <c r="AU91" s="20" t="s">
        <v>120</v>
      </c>
      <c r="BK91" s="155">
        <f>BK92+BK115+BK125</f>
        <v>0</v>
      </c>
    </row>
    <row r="92" spans="2:65" s="10" customFormat="1" ht="37.35" customHeight="1">
      <c r="B92" s="156"/>
      <c r="D92" s="157" t="s">
        <v>73</v>
      </c>
      <c r="E92" s="158" t="s">
        <v>178</v>
      </c>
      <c r="F92" s="158" t="s">
        <v>179</v>
      </c>
      <c r="I92" s="159"/>
      <c r="J92" s="160">
        <f>BK92</f>
        <v>0</v>
      </c>
      <c r="L92" s="156"/>
      <c r="M92" s="161"/>
      <c r="N92" s="162"/>
      <c r="O92" s="162"/>
      <c r="P92" s="163">
        <f>P93+P96+P99+P102+P106+P109+P112</f>
        <v>0</v>
      </c>
      <c r="Q92" s="162"/>
      <c r="R92" s="163">
        <f>R93+R96+R99+R102+R106+R109+R112</f>
        <v>1.12E-4</v>
      </c>
      <c r="S92" s="162"/>
      <c r="T92" s="164">
        <f>T93+T96+T99+T102+T106+T109+T112</f>
        <v>0</v>
      </c>
      <c r="AR92" s="157" t="s">
        <v>83</v>
      </c>
      <c r="AT92" s="165" t="s">
        <v>73</v>
      </c>
      <c r="AU92" s="165" t="s">
        <v>74</v>
      </c>
      <c r="AY92" s="157" t="s">
        <v>180</v>
      </c>
      <c r="BK92" s="166">
        <f>BK93+BK96+BK99+BK102+BK106+BK109+BK112</f>
        <v>0</v>
      </c>
    </row>
    <row r="93" spans="2:65" s="10" customFormat="1" ht="19.899999999999999" customHeight="1">
      <c r="B93" s="156"/>
      <c r="D93" s="167" t="s">
        <v>73</v>
      </c>
      <c r="E93" s="168" t="s">
        <v>305</v>
      </c>
      <c r="F93" s="168" t="s">
        <v>306</v>
      </c>
      <c r="I93" s="159"/>
      <c r="J93" s="169">
        <f>BK93</f>
        <v>0</v>
      </c>
      <c r="L93" s="156"/>
      <c r="M93" s="161"/>
      <c r="N93" s="162"/>
      <c r="O93" s="162"/>
      <c r="P93" s="163">
        <f>SUM(P94:P95)</f>
        <v>0</v>
      </c>
      <c r="Q93" s="162"/>
      <c r="R93" s="163">
        <f>SUM(R94:R95)</f>
        <v>0</v>
      </c>
      <c r="S93" s="162"/>
      <c r="T93" s="164">
        <f>SUM(T94:T95)</f>
        <v>0</v>
      </c>
      <c r="AR93" s="157" t="s">
        <v>83</v>
      </c>
      <c r="AT93" s="165" t="s">
        <v>73</v>
      </c>
      <c r="AU93" s="165" t="s">
        <v>24</v>
      </c>
      <c r="AY93" s="157" t="s">
        <v>180</v>
      </c>
      <c r="BK93" s="166">
        <f>SUM(BK94:BK95)</f>
        <v>0</v>
      </c>
    </row>
    <row r="94" spans="2:65" s="1" customFormat="1" ht="25.5" customHeight="1">
      <c r="B94" s="170"/>
      <c r="C94" s="171" t="s">
        <v>307</v>
      </c>
      <c r="D94" s="171" t="s">
        <v>184</v>
      </c>
      <c r="E94" s="172" t="s">
        <v>308</v>
      </c>
      <c r="F94" s="173" t="s">
        <v>309</v>
      </c>
      <c r="G94" s="174" t="s">
        <v>187</v>
      </c>
      <c r="H94" s="175">
        <v>2</v>
      </c>
      <c r="I94" s="176"/>
      <c r="J94" s="177">
        <f>ROUND(I94*H94,2)</f>
        <v>0</v>
      </c>
      <c r="K94" s="173" t="s">
        <v>188</v>
      </c>
      <c r="L94" s="37"/>
      <c r="M94" s="178" t="s">
        <v>5</v>
      </c>
      <c r="N94" s="179" t="s">
        <v>45</v>
      </c>
      <c r="O94" s="38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AR94" s="20" t="s">
        <v>189</v>
      </c>
      <c r="AT94" s="20" t="s">
        <v>184</v>
      </c>
      <c r="AU94" s="20" t="s">
        <v>83</v>
      </c>
      <c r="AY94" s="20" t="s">
        <v>180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20" t="s">
        <v>24</v>
      </c>
      <c r="BK94" s="182">
        <f>ROUND(I94*H94,2)</f>
        <v>0</v>
      </c>
      <c r="BL94" s="20" t="s">
        <v>189</v>
      </c>
      <c r="BM94" s="20" t="s">
        <v>310</v>
      </c>
    </row>
    <row r="95" spans="2:65" s="1" customFormat="1" ht="25.5" customHeight="1">
      <c r="B95" s="170"/>
      <c r="C95" s="183" t="s">
        <v>311</v>
      </c>
      <c r="D95" s="183" t="s">
        <v>192</v>
      </c>
      <c r="E95" s="184" t="s">
        <v>312</v>
      </c>
      <c r="F95" s="185" t="s">
        <v>313</v>
      </c>
      <c r="G95" s="186" t="s">
        <v>194</v>
      </c>
      <c r="H95" s="187">
        <v>2</v>
      </c>
      <c r="I95" s="188"/>
      <c r="J95" s="189">
        <f>ROUND(I95*H95,2)</f>
        <v>0</v>
      </c>
      <c r="K95" s="185" t="s">
        <v>5</v>
      </c>
      <c r="L95" s="190"/>
      <c r="M95" s="191" t="s">
        <v>5</v>
      </c>
      <c r="N95" s="192" t="s">
        <v>45</v>
      </c>
      <c r="O95" s="38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AR95" s="20" t="s">
        <v>195</v>
      </c>
      <c r="AT95" s="20" t="s">
        <v>192</v>
      </c>
      <c r="AU95" s="20" t="s">
        <v>83</v>
      </c>
      <c r="AY95" s="20" t="s">
        <v>180</v>
      </c>
      <c r="BE95" s="182">
        <f>IF(N95="základní",J95,0)</f>
        <v>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20" t="s">
        <v>24</v>
      </c>
      <c r="BK95" s="182">
        <f>ROUND(I95*H95,2)</f>
        <v>0</v>
      </c>
      <c r="BL95" s="20" t="s">
        <v>189</v>
      </c>
      <c r="BM95" s="20" t="s">
        <v>314</v>
      </c>
    </row>
    <row r="96" spans="2:65" s="10" customFormat="1" ht="29.85" customHeight="1">
      <c r="B96" s="156"/>
      <c r="D96" s="167" t="s">
        <v>73</v>
      </c>
      <c r="E96" s="168" t="s">
        <v>1401</v>
      </c>
      <c r="F96" s="168" t="s">
        <v>1402</v>
      </c>
      <c r="I96" s="159"/>
      <c r="J96" s="169">
        <f>BK96</f>
        <v>0</v>
      </c>
      <c r="L96" s="156"/>
      <c r="M96" s="161"/>
      <c r="N96" s="162"/>
      <c r="O96" s="162"/>
      <c r="P96" s="163">
        <f>SUM(P97:P98)</f>
        <v>0</v>
      </c>
      <c r="Q96" s="162"/>
      <c r="R96" s="163">
        <f>SUM(R97:R98)</f>
        <v>0</v>
      </c>
      <c r="S96" s="162"/>
      <c r="T96" s="164">
        <f>SUM(T97:T98)</f>
        <v>0</v>
      </c>
      <c r="AR96" s="157" t="s">
        <v>83</v>
      </c>
      <c r="AT96" s="165" t="s">
        <v>73</v>
      </c>
      <c r="AU96" s="165" t="s">
        <v>24</v>
      </c>
      <c r="AY96" s="157" t="s">
        <v>180</v>
      </c>
      <c r="BK96" s="166">
        <f>SUM(BK97:BK98)</f>
        <v>0</v>
      </c>
    </row>
    <row r="97" spans="2:65" s="1" customFormat="1" ht="38.25" customHeight="1">
      <c r="B97" s="170"/>
      <c r="C97" s="171" t="s">
        <v>479</v>
      </c>
      <c r="D97" s="171" t="s">
        <v>184</v>
      </c>
      <c r="E97" s="172" t="s">
        <v>1403</v>
      </c>
      <c r="F97" s="173" t="s">
        <v>1404</v>
      </c>
      <c r="G97" s="174" t="s">
        <v>187</v>
      </c>
      <c r="H97" s="175">
        <v>4</v>
      </c>
      <c r="I97" s="176"/>
      <c r="J97" s="177">
        <f>ROUND(I97*H97,2)</f>
        <v>0</v>
      </c>
      <c r="K97" s="173" t="s">
        <v>188</v>
      </c>
      <c r="L97" s="37"/>
      <c r="M97" s="178" t="s">
        <v>5</v>
      </c>
      <c r="N97" s="179" t="s">
        <v>45</v>
      </c>
      <c r="O97" s="38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AR97" s="20" t="s">
        <v>189</v>
      </c>
      <c r="AT97" s="20" t="s">
        <v>184</v>
      </c>
      <c r="AU97" s="20" t="s">
        <v>83</v>
      </c>
      <c r="AY97" s="20" t="s">
        <v>180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20" t="s">
        <v>24</v>
      </c>
      <c r="BK97" s="182">
        <f>ROUND(I97*H97,2)</f>
        <v>0</v>
      </c>
      <c r="BL97" s="20" t="s">
        <v>189</v>
      </c>
      <c r="BM97" s="20" t="s">
        <v>1405</v>
      </c>
    </row>
    <row r="98" spans="2:65" s="1" customFormat="1" ht="16.5" customHeight="1">
      <c r="B98" s="170"/>
      <c r="C98" s="183" t="s">
        <v>491</v>
      </c>
      <c r="D98" s="183" t="s">
        <v>192</v>
      </c>
      <c r="E98" s="184" t="s">
        <v>1406</v>
      </c>
      <c r="F98" s="185" t="s">
        <v>1407</v>
      </c>
      <c r="G98" s="186" t="s">
        <v>194</v>
      </c>
      <c r="H98" s="187">
        <v>4</v>
      </c>
      <c r="I98" s="188"/>
      <c r="J98" s="189">
        <f>ROUND(I98*H98,2)</f>
        <v>0</v>
      </c>
      <c r="K98" s="185" t="s">
        <v>5</v>
      </c>
      <c r="L98" s="190"/>
      <c r="M98" s="191" t="s">
        <v>5</v>
      </c>
      <c r="N98" s="192" t="s">
        <v>45</v>
      </c>
      <c r="O98" s="38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AR98" s="20" t="s">
        <v>195</v>
      </c>
      <c r="AT98" s="20" t="s">
        <v>192</v>
      </c>
      <c r="AU98" s="20" t="s">
        <v>83</v>
      </c>
      <c r="AY98" s="20" t="s">
        <v>180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20" t="s">
        <v>24</v>
      </c>
      <c r="BK98" s="182">
        <f>ROUND(I98*H98,2)</f>
        <v>0</v>
      </c>
      <c r="BL98" s="20" t="s">
        <v>189</v>
      </c>
      <c r="BM98" s="20" t="s">
        <v>1408</v>
      </c>
    </row>
    <row r="99" spans="2:65" s="10" customFormat="1" ht="29.85" customHeight="1">
      <c r="B99" s="156"/>
      <c r="D99" s="167" t="s">
        <v>73</v>
      </c>
      <c r="E99" s="168" t="s">
        <v>1409</v>
      </c>
      <c r="F99" s="168" t="s">
        <v>1410</v>
      </c>
      <c r="I99" s="159"/>
      <c r="J99" s="169">
        <f>BK99</f>
        <v>0</v>
      </c>
      <c r="L99" s="156"/>
      <c r="M99" s="161"/>
      <c r="N99" s="162"/>
      <c r="O99" s="162"/>
      <c r="P99" s="163">
        <f>SUM(P100:P101)</f>
        <v>0</v>
      </c>
      <c r="Q99" s="162"/>
      <c r="R99" s="163">
        <f>SUM(R100:R101)</f>
        <v>0</v>
      </c>
      <c r="S99" s="162"/>
      <c r="T99" s="164">
        <f>SUM(T100:T101)</f>
        <v>0</v>
      </c>
      <c r="AR99" s="157" t="s">
        <v>83</v>
      </c>
      <c r="AT99" s="165" t="s">
        <v>73</v>
      </c>
      <c r="AU99" s="165" t="s">
        <v>24</v>
      </c>
      <c r="AY99" s="157" t="s">
        <v>180</v>
      </c>
      <c r="BK99" s="166">
        <f>SUM(BK100:BK101)</f>
        <v>0</v>
      </c>
    </row>
    <row r="100" spans="2:65" s="1" customFormat="1" ht="25.5" customHeight="1">
      <c r="B100" s="170"/>
      <c r="C100" s="171" t="s">
        <v>659</v>
      </c>
      <c r="D100" s="171" t="s">
        <v>184</v>
      </c>
      <c r="E100" s="172" t="s">
        <v>1411</v>
      </c>
      <c r="F100" s="173" t="s">
        <v>1412</v>
      </c>
      <c r="G100" s="174" t="s">
        <v>202</v>
      </c>
      <c r="H100" s="175">
        <v>140</v>
      </c>
      <c r="I100" s="176"/>
      <c r="J100" s="177">
        <f>ROUND(I100*H100,2)</f>
        <v>0</v>
      </c>
      <c r="K100" s="173" t="s">
        <v>188</v>
      </c>
      <c r="L100" s="37"/>
      <c r="M100" s="178" t="s">
        <v>5</v>
      </c>
      <c r="N100" s="179" t="s">
        <v>45</v>
      </c>
      <c r="O100" s="38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20" t="s">
        <v>189</v>
      </c>
      <c r="AT100" s="20" t="s">
        <v>184</v>
      </c>
      <c r="AU100" s="20" t="s">
        <v>83</v>
      </c>
      <c r="AY100" s="20" t="s">
        <v>180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20" t="s">
        <v>24</v>
      </c>
      <c r="BK100" s="182">
        <f>ROUND(I100*H100,2)</f>
        <v>0</v>
      </c>
      <c r="BL100" s="20" t="s">
        <v>189</v>
      </c>
      <c r="BM100" s="20" t="s">
        <v>1413</v>
      </c>
    </row>
    <row r="101" spans="2:65" s="1" customFormat="1" ht="38.25" customHeight="1">
      <c r="B101" s="170"/>
      <c r="C101" s="183" t="s">
        <v>665</v>
      </c>
      <c r="D101" s="183" t="s">
        <v>192</v>
      </c>
      <c r="E101" s="184" t="s">
        <v>1414</v>
      </c>
      <c r="F101" s="185" t="s">
        <v>1415</v>
      </c>
      <c r="G101" s="186" t="s">
        <v>192</v>
      </c>
      <c r="H101" s="187">
        <v>140</v>
      </c>
      <c r="I101" s="188"/>
      <c r="J101" s="189">
        <f>ROUND(I101*H101,2)</f>
        <v>0</v>
      </c>
      <c r="K101" s="185" t="s">
        <v>5</v>
      </c>
      <c r="L101" s="190"/>
      <c r="M101" s="191" t="s">
        <v>5</v>
      </c>
      <c r="N101" s="192" t="s">
        <v>45</v>
      </c>
      <c r="O101" s="38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AR101" s="20" t="s">
        <v>195</v>
      </c>
      <c r="AT101" s="20" t="s">
        <v>192</v>
      </c>
      <c r="AU101" s="20" t="s">
        <v>83</v>
      </c>
      <c r="AY101" s="20" t="s">
        <v>180</v>
      </c>
      <c r="BE101" s="182">
        <f>IF(N101="základní",J101,0)</f>
        <v>0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20" t="s">
        <v>24</v>
      </c>
      <c r="BK101" s="182">
        <f>ROUND(I101*H101,2)</f>
        <v>0</v>
      </c>
      <c r="BL101" s="20" t="s">
        <v>189</v>
      </c>
      <c r="BM101" s="20" t="s">
        <v>1416</v>
      </c>
    </row>
    <row r="102" spans="2:65" s="10" customFormat="1" ht="29.85" customHeight="1">
      <c r="B102" s="156"/>
      <c r="D102" s="167" t="s">
        <v>73</v>
      </c>
      <c r="E102" s="168" t="s">
        <v>507</v>
      </c>
      <c r="F102" s="168" t="s">
        <v>508</v>
      </c>
      <c r="I102" s="159"/>
      <c r="J102" s="169">
        <f>BK102</f>
        <v>0</v>
      </c>
      <c r="L102" s="156"/>
      <c r="M102" s="161"/>
      <c r="N102" s="162"/>
      <c r="O102" s="162"/>
      <c r="P102" s="163">
        <f>SUM(P103:P105)</f>
        <v>0</v>
      </c>
      <c r="Q102" s="162"/>
      <c r="R102" s="163">
        <f>SUM(R103:R105)</f>
        <v>1.12E-4</v>
      </c>
      <c r="S102" s="162"/>
      <c r="T102" s="164">
        <f>SUM(T103:T105)</f>
        <v>0</v>
      </c>
      <c r="AR102" s="157" t="s">
        <v>83</v>
      </c>
      <c r="AT102" s="165" t="s">
        <v>73</v>
      </c>
      <c r="AU102" s="165" t="s">
        <v>24</v>
      </c>
      <c r="AY102" s="157" t="s">
        <v>180</v>
      </c>
      <c r="BK102" s="166">
        <f>SUM(BK103:BK105)</f>
        <v>0</v>
      </c>
    </row>
    <row r="103" spans="2:65" s="1" customFormat="1" ht="38.25" customHeight="1">
      <c r="B103" s="170"/>
      <c r="C103" s="171" t="s">
        <v>509</v>
      </c>
      <c r="D103" s="171" t="s">
        <v>184</v>
      </c>
      <c r="E103" s="172" t="s">
        <v>510</v>
      </c>
      <c r="F103" s="173" t="s">
        <v>511</v>
      </c>
      <c r="G103" s="174" t="s">
        <v>512</v>
      </c>
      <c r="H103" s="175">
        <v>0.1</v>
      </c>
      <c r="I103" s="176"/>
      <c r="J103" s="177">
        <f>ROUND(I103*H103,2)</f>
        <v>0</v>
      </c>
      <c r="K103" s="173" t="s">
        <v>472</v>
      </c>
      <c r="L103" s="37"/>
      <c r="M103" s="178" t="s">
        <v>5</v>
      </c>
      <c r="N103" s="179" t="s">
        <v>45</v>
      </c>
      <c r="O103" s="38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AR103" s="20" t="s">
        <v>189</v>
      </c>
      <c r="AT103" s="20" t="s">
        <v>184</v>
      </c>
      <c r="AU103" s="20" t="s">
        <v>83</v>
      </c>
      <c r="AY103" s="20" t="s">
        <v>180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20" t="s">
        <v>24</v>
      </c>
      <c r="BK103" s="182">
        <f>ROUND(I103*H103,2)</f>
        <v>0</v>
      </c>
      <c r="BL103" s="20" t="s">
        <v>189</v>
      </c>
      <c r="BM103" s="20" t="s">
        <v>513</v>
      </c>
    </row>
    <row r="104" spans="2:65" s="1" customFormat="1" ht="25.5" customHeight="1">
      <c r="B104" s="170"/>
      <c r="C104" s="183" t="s">
        <v>514</v>
      </c>
      <c r="D104" s="183" t="s">
        <v>192</v>
      </c>
      <c r="E104" s="184" t="s">
        <v>515</v>
      </c>
      <c r="F104" s="185" t="s">
        <v>516</v>
      </c>
      <c r="G104" s="186" t="s">
        <v>512</v>
      </c>
      <c r="H104" s="187">
        <v>0.02</v>
      </c>
      <c r="I104" s="188"/>
      <c r="J104" s="189">
        <f>ROUND(I104*H104,2)</f>
        <v>0</v>
      </c>
      <c r="K104" s="185" t="s">
        <v>472</v>
      </c>
      <c r="L104" s="190"/>
      <c r="M104" s="191" t="s">
        <v>5</v>
      </c>
      <c r="N104" s="192" t="s">
        <v>45</v>
      </c>
      <c r="O104" s="38"/>
      <c r="P104" s="180">
        <f>O104*H104</f>
        <v>0</v>
      </c>
      <c r="Q104" s="180">
        <v>5.5999999999999999E-3</v>
      </c>
      <c r="R104" s="180">
        <f>Q104*H104</f>
        <v>1.12E-4</v>
      </c>
      <c r="S104" s="180">
        <v>0</v>
      </c>
      <c r="T104" s="181">
        <f>S104*H104</f>
        <v>0</v>
      </c>
      <c r="AR104" s="20" t="s">
        <v>195</v>
      </c>
      <c r="AT104" s="20" t="s">
        <v>192</v>
      </c>
      <c r="AU104" s="20" t="s">
        <v>83</v>
      </c>
      <c r="AY104" s="20" t="s">
        <v>180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20" t="s">
        <v>24</v>
      </c>
      <c r="BK104" s="182">
        <f>ROUND(I104*H104,2)</f>
        <v>0</v>
      </c>
      <c r="BL104" s="20" t="s">
        <v>189</v>
      </c>
      <c r="BM104" s="20" t="s">
        <v>517</v>
      </c>
    </row>
    <row r="105" spans="2:65" s="1" customFormat="1" ht="25.5" customHeight="1">
      <c r="B105" s="170"/>
      <c r="C105" s="183" t="s">
        <v>518</v>
      </c>
      <c r="D105" s="183" t="s">
        <v>192</v>
      </c>
      <c r="E105" s="184" t="s">
        <v>519</v>
      </c>
      <c r="F105" s="185" t="s">
        <v>520</v>
      </c>
      <c r="G105" s="186" t="s">
        <v>521</v>
      </c>
      <c r="H105" s="187">
        <v>2</v>
      </c>
      <c r="I105" s="188"/>
      <c r="J105" s="189">
        <f>ROUND(I105*H105,2)</f>
        <v>0</v>
      </c>
      <c r="K105" s="185" t="s">
        <v>5</v>
      </c>
      <c r="L105" s="190"/>
      <c r="M105" s="191" t="s">
        <v>5</v>
      </c>
      <c r="N105" s="192" t="s">
        <v>45</v>
      </c>
      <c r="O105" s="38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20" t="s">
        <v>195</v>
      </c>
      <c r="AT105" s="20" t="s">
        <v>192</v>
      </c>
      <c r="AU105" s="20" t="s">
        <v>83</v>
      </c>
      <c r="AY105" s="20" t="s">
        <v>180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20" t="s">
        <v>24</v>
      </c>
      <c r="BK105" s="182">
        <f>ROUND(I105*H105,2)</f>
        <v>0</v>
      </c>
      <c r="BL105" s="20" t="s">
        <v>189</v>
      </c>
      <c r="BM105" s="20" t="s">
        <v>522</v>
      </c>
    </row>
    <row r="106" spans="2:65" s="10" customFormat="1" ht="29.85" customHeight="1">
      <c r="B106" s="156"/>
      <c r="D106" s="167" t="s">
        <v>73</v>
      </c>
      <c r="E106" s="168" t="s">
        <v>523</v>
      </c>
      <c r="F106" s="168" t="s">
        <v>524</v>
      </c>
      <c r="I106" s="159"/>
      <c r="J106" s="169">
        <f>BK106</f>
        <v>0</v>
      </c>
      <c r="L106" s="156"/>
      <c r="M106" s="161"/>
      <c r="N106" s="162"/>
      <c r="O106" s="162"/>
      <c r="P106" s="163">
        <f>SUM(P107:P108)</f>
        <v>0</v>
      </c>
      <c r="Q106" s="162"/>
      <c r="R106" s="163">
        <f>SUM(R107:R108)</f>
        <v>0</v>
      </c>
      <c r="S106" s="162"/>
      <c r="T106" s="164">
        <f>SUM(T107:T108)</f>
        <v>0</v>
      </c>
      <c r="AR106" s="157" t="s">
        <v>83</v>
      </c>
      <c r="AT106" s="165" t="s">
        <v>73</v>
      </c>
      <c r="AU106" s="165" t="s">
        <v>24</v>
      </c>
      <c r="AY106" s="157" t="s">
        <v>180</v>
      </c>
      <c r="BK106" s="166">
        <f>SUM(BK107:BK108)</f>
        <v>0</v>
      </c>
    </row>
    <row r="107" spans="2:65" s="1" customFormat="1" ht="25.5" customHeight="1">
      <c r="B107" s="170"/>
      <c r="C107" s="171" t="s">
        <v>525</v>
      </c>
      <c r="D107" s="171" t="s">
        <v>184</v>
      </c>
      <c r="E107" s="172" t="s">
        <v>469</v>
      </c>
      <c r="F107" s="173" t="s">
        <v>470</v>
      </c>
      <c r="G107" s="174" t="s">
        <v>471</v>
      </c>
      <c r="H107" s="175">
        <v>10</v>
      </c>
      <c r="I107" s="176"/>
      <c r="J107" s="177">
        <f>ROUND(I107*H107,2)</f>
        <v>0</v>
      </c>
      <c r="K107" s="173" t="s">
        <v>472</v>
      </c>
      <c r="L107" s="37"/>
      <c r="M107" s="178" t="s">
        <v>5</v>
      </c>
      <c r="N107" s="179" t="s">
        <v>45</v>
      </c>
      <c r="O107" s="38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AR107" s="20" t="s">
        <v>473</v>
      </c>
      <c r="AT107" s="20" t="s">
        <v>184</v>
      </c>
      <c r="AU107" s="20" t="s">
        <v>83</v>
      </c>
      <c r="AY107" s="20" t="s">
        <v>180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20" t="s">
        <v>24</v>
      </c>
      <c r="BK107" s="182">
        <f>ROUND(I107*H107,2)</f>
        <v>0</v>
      </c>
      <c r="BL107" s="20" t="s">
        <v>473</v>
      </c>
      <c r="BM107" s="20" t="s">
        <v>526</v>
      </c>
    </row>
    <row r="108" spans="2:65" s="1" customFormat="1" ht="16.5" customHeight="1">
      <c r="B108" s="170"/>
      <c r="C108" s="183" t="s">
        <v>527</v>
      </c>
      <c r="D108" s="183" t="s">
        <v>192</v>
      </c>
      <c r="E108" s="184" t="s">
        <v>1417</v>
      </c>
      <c r="F108" s="185" t="s">
        <v>529</v>
      </c>
      <c r="G108" s="186" t="s">
        <v>530</v>
      </c>
      <c r="H108" s="187">
        <v>1</v>
      </c>
      <c r="I108" s="188"/>
      <c r="J108" s="189">
        <f>ROUND(I108*H108,2)</f>
        <v>0</v>
      </c>
      <c r="K108" s="185" t="s">
        <v>5</v>
      </c>
      <c r="L108" s="190"/>
      <c r="M108" s="191" t="s">
        <v>5</v>
      </c>
      <c r="N108" s="192" t="s">
        <v>45</v>
      </c>
      <c r="O108" s="38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AR108" s="20" t="s">
        <v>195</v>
      </c>
      <c r="AT108" s="20" t="s">
        <v>192</v>
      </c>
      <c r="AU108" s="20" t="s">
        <v>83</v>
      </c>
      <c r="AY108" s="20" t="s">
        <v>180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20" t="s">
        <v>24</v>
      </c>
      <c r="BK108" s="182">
        <f>ROUND(I108*H108,2)</f>
        <v>0</v>
      </c>
      <c r="BL108" s="20" t="s">
        <v>189</v>
      </c>
      <c r="BM108" s="20" t="s">
        <v>531</v>
      </c>
    </row>
    <row r="109" spans="2:65" s="10" customFormat="1" ht="29.85" customHeight="1">
      <c r="B109" s="156"/>
      <c r="D109" s="167" t="s">
        <v>73</v>
      </c>
      <c r="E109" s="168" t="s">
        <v>532</v>
      </c>
      <c r="F109" s="168" t="s">
        <v>533</v>
      </c>
      <c r="I109" s="159"/>
      <c r="J109" s="169">
        <f>BK109</f>
        <v>0</v>
      </c>
      <c r="L109" s="156"/>
      <c r="M109" s="161"/>
      <c r="N109" s="162"/>
      <c r="O109" s="162"/>
      <c r="P109" s="163">
        <f>SUM(P110:P111)</f>
        <v>0</v>
      </c>
      <c r="Q109" s="162"/>
      <c r="R109" s="163">
        <f>SUM(R110:R111)</f>
        <v>0</v>
      </c>
      <c r="S109" s="162"/>
      <c r="T109" s="164">
        <f>SUM(T110:T111)</f>
        <v>0</v>
      </c>
      <c r="AR109" s="157" t="s">
        <v>83</v>
      </c>
      <c r="AT109" s="165" t="s">
        <v>73</v>
      </c>
      <c r="AU109" s="165" t="s">
        <v>24</v>
      </c>
      <c r="AY109" s="157" t="s">
        <v>180</v>
      </c>
      <c r="BK109" s="166">
        <f>SUM(BK110:BK111)</f>
        <v>0</v>
      </c>
    </row>
    <row r="110" spans="2:65" s="1" customFormat="1" ht="25.5" customHeight="1">
      <c r="B110" s="170"/>
      <c r="C110" s="171" t="s">
        <v>534</v>
      </c>
      <c r="D110" s="171" t="s">
        <v>184</v>
      </c>
      <c r="E110" s="172" t="s">
        <v>469</v>
      </c>
      <c r="F110" s="173" t="s">
        <v>470</v>
      </c>
      <c r="G110" s="174" t="s">
        <v>471</v>
      </c>
      <c r="H110" s="175">
        <v>5</v>
      </c>
      <c r="I110" s="176"/>
      <c r="J110" s="177">
        <f>ROUND(I110*H110,2)</f>
        <v>0</v>
      </c>
      <c r="K110" s="173" t="s">
        <v>472</v>
      </c>
      <c r="L110" s="37"/>
      <c r="M110" s="178" t="s">
        <v>5</v>
      </c>
      <c r="N110" s="179" t="s">
        <v>45</v>
      </c>
      <c r="O110" s="38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20" t="s">
        <v>473</v>
      </c>
      <c r="AT110" s="20" t="s">
        <v>184</v>
      </c>
      <c r="AU110" s="20" t="s">
        <v>83</v>
      </c>
      <c r="AY110" s="20" t="s">
        <v>180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20" t="s">
        <v>24</v>
      </c>
      <c r="BK110" s="182">
        <f>ROUND(I110*H110,2)</f>
        <v>0</v>
      </c>
      <c r="BL110" s="20" t="s">
        <v>473</v>
      </c>
      <c r="BM110" s="20" t="s">
        <v>535</v>
      </c>
    </row>
    <row r="111" spans="2:65" s="1" customFormat="1" ht="16.5" customHeight="1">
      <c r="B111" s="170"/>
      <c r="C111" s="183" t="s">
        <v>536</v>
      </c>
      <c r="D111" s="183" t="s">
        <v>192</v>
      </c>
      <c r="E111" s="184" t="s">
        <v>1418</v>
      </c>
      <c r="F111" s="185" t="s">
        <v>538</v>
      </c>
      <c r="G111" s="186" t="s">
        <v>530</v>
      </c>
      <c r="H111" s="187">
        <v>1</v>
      </c>
      <c r="I111" s="188"/>
      <c r="J111" s="189">
        <f>ROUND(I111*H111,2)</f>
        <v>0</v>
      </c>
      <c r="K111" s="185" t="s">
        <v>5</v>
      </c>
      <c r="L111" s="190"/>
      <c r="M111" s="191" t="s">
        <v>5</v>
      </c>
      <c r="N111" s="192" t="s">
        <v>45</v>
      </c>
      <c r="O111" s="38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AR111" s="20" t="s">
        <v>195</v>
      </c>
      <c r="AT111" s="20" t="s">
        <v>192</v>
      </c>
      <c r="AU111" s="20" t="s">
        <v>83</v>
      </c>
      <c r="AY111" s="20" t="s">
        <v>180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20" t="s">
        <v>24</v>
      </c>
      <c r="BK111" s="182">
        <f>ROUND(I111*H111,2)</f>
        <v>0</v>
      </c>
      <c r="BL111" s="20" t="s">
        <v>189</v>
      </c>
      <c r="BM111" s="20" t="s">
        <v>539</v>
      </c>
    </row>
    <row r="112" spans="2:65" s="10" customFormat="1" ht="29.85" customHeight="1">
      <c r="B112" s="156"/>
      <c r="D112" s="167" t="s">
        <v>73</v>
      </c>
      <c r="E112" s="168" t="s">
        <v>540</v>
      </c>
      <c r="F112" s="168" t="s">
        <v>541</v>
      </c>
      <c r="I112" s="159"/>
      <c r="J112" s="169">
        <f>BK112</f>
        <v>0</v>
      </c>
      <c r="L112" s="156"/>
      <c r="M112" s="161"/>
      <c r="N112" s="162"/>
      <c r="O112" s="162"/>
      <c r="P112" s="163">
        <f>SUM(P113:P114)</f>
        <v>0</v>
      </c>
      <c r="Q112" s="162"/>
      <c r="R112" s="163">
        <f>SUM(R113:R114)</f>
        <v>0</v>
      </c>
      <c r="S112" s="162"/>
      <c r="T112" s="164">
        <f>SUM(T113:T114)</f>
        <v>0</v>
      </c>
      <c r="AR112" s="157" t="s">
        <v>83</v>
      </c>
      <c r="AT112" s="165" t="s">
        <v>73</v>
      </c>
      <c r="AU112" s="165" t="s">
        <v>24</v>
      </c>
      <c r="AY112" s="157" t="s">
        <v>180</v>
      </c>
      <c r="BK112" s="166">
        <f>SUM(BK113:BK114)</f>
        <v>0</v>
      </c>
    </row>
    <row r="113" spans="2:65" s="1" customFormat="1" ht="25.5" customHeight="1">
      <c r="B113" s="170"/>
      <c r="C113" s="171" t="s">
        <v>707</v>
      </c>
      <c r="D113" s="171" t="s">
        <v>184</v>
      </c>
      <c r="E113" s="172" t="s">
        <v>1419</v>
      </c>
      <c r="F113" s="173" t="s">
        <v>1420</v>
      </c>
      <c r="G113" s="174" t="s">
        <v>187</v>
      </c>
      <c r="H113" s="175">
        <v>1</v>
      </c>
      <c r="I113" s="176"/>
      <c r="J113" s="177">
        <f>ROUND(I113*H113,2)</f>
        <v>0</v>
      </c>
      <c r="K113" s="173" t="s">
        <v>188</v>
      </c>
      <c r="L113" s="37"/>
      <c r="M113" s="178" t="s">
        <v>5</v>
      </c>
      <c r="N113" s="179" t="s">
        <v>45</v>
      </c>
      <c r="O113" s="38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AR113" s="20" t="s">
        <v>189</v>
      </c>
      <c r="AT113" s="20" t="s">
        <v>184</v>
      </c>
      <c r="AU113" s="20" t="s">
        <v>83</v>
      </c>
      <c r="AY113" s="20" t="s">
        <v>180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20" t="s">
        <v>24</v>
      </c>
      <c r="BK113" s="182">
        <f>ROUND(I113*H113,2)</f>
        <v>0</v>
      </c>
      <c r="BL113" s="20" t="s">
        <v>189</v>
      </c>
      <c r="BM113" s="20" t="s">
        <v>1421</v>
      </c>
    </row>
    <row r="114" spans="2:65" s="1" customFormat="1" ht="27">
      <c r="B114" s="37"/>
      <c r="D114" s="197" t="s">
        <v>204</v>
      </c>
      <c r="F114" s="198" t="s">
        <v>546</v>
      </c>
      <c r="I114" s="195"/>
      <c r="L114" s="37"/>
      <c r="M114" s="196"/>
      <c r="N114" s="38"/>
      <c r="O114" s="38"/>
      <c r="P114" s="38"/>
      <c r="Q114" s="38"/>
      <c r="R114" s="38"/>
      <c r="S114" s="38"/>
      <c r="T114" s="66"/>
      <c r="AT114" s="20" t="s">
        <v>204</v>
      </c>
      <c r="AU114" s="20" t="s">
        <v>83</v>
      </c>
    </row>
    <row r="115" spans="2:65" s="10" customFormat="1" ht="37.35" customHeight="1">
      <c r="B115" s="156"/>
      <c r="D115" s="157" t="s">
        <v>73</v>
      </c>
      <c r="E115" s="158" t="s">
        <v>192</v>
      </c>
      <c r="F115" s="158" t="s">
        <v>547</v>
      </c>
      <c r="I115" s="159"/>
      <c r="J115" s="160">
        <f>BK115</f>
        <v>0</v>
      </c>
      <c r="L115" s="156"/>
      <c r="M115" s="161"/>
      <c r="N115" s="162"/>
      <c r="O115" s="162"/>
      <c r="P115" s="163">
        <f>P116+P119+P122</f>
        <v>0</v>
      </c>
      <c r="Q115" s="162"/>
      <c r="R115" s="163">
        <f>R116+R119+R122</f>
        <v>0</v>
      </c>
      <c r="S115" s="162"/>
      <c r="T115" s="164">
        <f>T116+T119+T122</f>
        <v>0</v>
      </c>
      <c r="AR115" s="157" t="s">
        <v>548</v>
      </c>
      <c r="AT115" s="165" t="s">
        <v>73</v>
      </c>
      <c r="AU115" s="165" t="s">
        <v>74</v>
      </c>
      <c r="AY115" s="157" t="s">
        <v>180</v>
      </c>
      <c r="BK115" s="166">
        <f>BK116+BK119+BK122</f>
        <v>0</v>
      </c>
    </row>
    <row r="116" spans="2:65" s="10" customFormat="1" ht="19.899999999999999" customHeight="1">
      <c r="B116" s="156"/>
      <c r="D116" s="167" t="s">
        <v>73</v>
      </c>
      <c r="E116" s="168" t="s">
        <v>549</v>
      </c>
      <c r="F116" s="168" t="s">
        <v>550</v>
      </c>
      <c r="I116" s="159"/>
      <c r="J116" s="169">
        <f>BK116</f>
        <v>0</v>
      </c>
      <c r="L116" s="156"/>
      <c r="M116" s="161"/>
      <c r="N116" s="162"/>
      <c r="O116" s="162"/>
      <c r="P116" s="163">
        <f>SUM(P117:P118)</f>
        <v>0</v>
      </c>
      <c r="Q116" s="162"/>
      <c r="R116" s="163">
        <f>SUM(R117:R118)</f>
        <v>0</v>
      </c>
      <c r="S116" s="162"/>
      <c r="T116" s="164">
        <f>SUM(T117:T118)</f>
        <v>0</v>
      </c>
      <c r="AR116" s="157" t="s">
        <v>548</v>
      </c>
      <c r="AT116" s="165" t="s">
        <v>73</v>
      </c>
      <c r="AU116" s="165" t="s">
        <v>24</v>
      </c>
      <c r="AY116" s="157" t="s">
        <v>180</v>
      </c>
      <c r="BK116" s="166">
        <f>SUM(BK117:BK118)</f>
        <v>0</v>
      </c>
    </row>
    <row r="117" spans="2:65" s="1" customFormat="1" ht="38.25" customHeight="1">
      <c r="B117" s="170"/>
      <c r="C117" s="171" t="s">
        <v>551</v>
      </c>
      <c r="D117" s="171" t="s">
        <v>184</v>
      </c>
      <c r="E117" s="172" t="s">
        <v>552</v>
      </c>
      <c r="F117" s="173" t="s">
        <v>553</v>
      </c>
      <c r="G117" s="174" t="s">
        <v>554</v>
      </c>
      <c r="H117" s="175">
        <v>0.1</v>
      </c>
      <c r="I117" s="176"/>
      <c r="J117" s="177">
        <f>ROUND(I117*H117,2)</f>
        <v>0</v>
      </c>
      <c r="K117" s="173" t="s">
        <v>188</v>
      </c>
      <c r="L117" s="37"/>
      <c r="M117" s="178" t="s">
        <v>5</v>
      </c>
      <c r="N117" s="179" t="s">
        <v>45</v>
      </c>
      <c r="O117" s="38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AR117" s="20" t="s">
        <v>555</v>
      </c>
      <c r="AT117" s="20" t="s">
        <v>184</v>
      </c>
      <c r="AU117" s="20" t="s">
        <v>83</v>
      </c>
      <c r="AY117" s="20" t="s">
        <v>180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20" t="s">
        <v>24</v>
      </c>
      <c r="BK117" s="182">
        <f>ROUND(I117*H117,2)</f>
        <v>0</v>
      </c>
      <c r="BL117" s="20" t="s">
        <v>555</v>
      </c>
      <c r="BM117" s="20" t="s">
        <v>556</v>
      </c>
    </row>
    <row r="118" spans="2:65" s="1" customFormat="1" ht="40.5">
      <c r="B118" s="37"/>
      <c r="D118" s="197" t="s">
        <v>204</v>
      </c>
      <c r="F118" s="198" t="s">
        <v>557</v>
      </c>
      <c r="I118" s="195"/>
      <c r="L118" s="37"/>
      <c r="M118" s="196"/>
      <c r="N118" s="38"/>
      <c r="O118" s="38"/>
      <c r="P118" s="38"/>
      <c r="Q118" s="38"/>
      <c r="R118" s="38"/>
      <c r="S118" s="38"/>
      <c r="T118" s="66"/>
      <c r="AT118" s="20" t="s">
        <v>204</v>
      </c>
      <c r="AU118" s="20" t="s">
        <v>83</v>
      </c>
    </row>
    <row r="119" spans="2:65" s="10" customFormat="1" ht="29.85" customHeight="1">
      <c r="B119" s="156"/>
      <c r="D119" s="167" t="s">
        <v>73</v>
      </c>
      <c r="E119" s="168" t="s">
        <v>558</v>
      </c>
      <c r="F119" s="168" t="s">
        <v>559</v>
      </c>
      <c r="I119" s="159"/>
      <c r="J119" s="169">
        <f>BK119</f>
        <v>0</v>
      </c>
      <c r="L119" s="156"/>
      <c r="M119" s="161"/>
      <c r="N119" s="162"/>
      <c r="O119" s="162"/>
      <c r="P119" s="163">
        <f>SUM(P120:P121)</f>
        <v>0</v>
      </c>
      <c r="Q119" s="162"/>
      <c r="R119" s="163">
        <f>SUM(R120:R121)</f>
        <v>0</v>
      </c>
      <c r="S119" s="162"/>
      <c r="T119" s="164">
        <f>SUM(T120:T121)</f>
        <v>0</v>
      </c>
      <c r="AR119" s="157" t="s">
        <v>548</v>
      </c>
      <c r="AT119" s="165" t="s">
        <v>73</v>
      </c>
      <c r="AU119" s="165" t="s">
        <v>24</v>
      </c>
      <c r="AY119" s="157" t="s">
        <v>180</v>
      </c>
      <c r="BK119" s="166">
        <f>SUM(BK120:BK121)</f>
        <v>0</v>
      </c>
    </row>
    <row r="120" spans="2:65" s="1" customFormat="1" ht="25.5" customHeight="1">
      <c r="B120" s="170"/>
      <c r="C120" s="171" t="s">
        <v>560</v>
      </c>
      <c r="D120" s="171" t="s">
        <v>184</v>
      </c>
      <c r="E120" s="172" t="s">
        <v>561</v>
      </c>
      <c r="F120" s="173" t="s">
        <v>562</v>
      </c>
      <c r="G120" s="174" t="s">
        <v>202</v>
      </c>
      <c r="H120" s="175">
        <v>80</v>
      </c>
      <c r="I120" s="176"/>
      <c r="J120" s="177">
        <f>ROUND(I120*H120,2)</f>
        <v>0</v>
      </c>
      <c r="K120" s="173" t="s">
        <v>188</v>
      </c>
      <c r="L120" s="37"/>
      <c r="M120" s="178" t="s">
        <v>5</v>
      </c>
      <c r="N120" s="179" t="s">
        <v>45</v>
      </c>
      <c r="O120" s="38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AR120" s="20" t="s">
        <v>555</v>
      </c>
      <c r="AT120" s="20" t="s">
        <v>184</v>
      </c>
      <c r="AU120" s="20" t="s">
        <v>83</v>
      </c>
      <c r="AY120" s="20" t="s">
        <v>180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20" t="s">
        <v>24</v>
      </c>
      <c r="BK120" s="182">
        <f>ROUND(I120*H120,2)</f>
        <v>0</v>
      </c>
      <c r="BL120" s="20" t="s">
        <v>555</v>
      </c>
      <c r="BM120" s="20" t="s">
        <v>563</v>
      </c>
    </row>
    <row r="121" spans="2:65" s="1" customFormat="1" ht="40.5">
      <c r="B121" s="37"/>
      <c r="D121" s="197" t="s">
        <v>204</v>
      </c>
      <c r="F121" s="198" t="s">
        <v>557</v>
      </c>
      <c r="I121" s="195"/>
      <c r="L121" s="37"/>
      <c r="M121" s="196"/>
      <c r="N121" s="38"/>
      <c r="O121" s="38"/>
      <c r="P121" s="38"/>
      <c r="Q121" s="38"/>
      <c r="R121" s="38"/>
      <c r="S121" s="38"/>
      <c r="T121" s="66"/>
      <c r="AT121" s="20" t="s">
        <v>204</v>
      </c>
      <c r="AU121" s="20" t="s">
        <v>83</v>
      </c>
    </row>
    <row r="122" spans="2:65" s="10" customFormat="1" ht="29.85" customHeight="1">
      <c r="B122" s="156"/>
      <c r="D122" s="167" t="s">
        <v>73</v>
      </c>
      <c r="E122" s="168" t="s">
        <v>564</v>
      </c>
      <c r="F122" s="168" t="s">
        <v>565</v>
      </c>
      <c r="I122" s="159"/>
      <c r="J122" s="169">
        <f>BK122</f>
        <v>0</v>
      </c>
      <c r="L122" s="156"/>
      <c r="M122" s="161"/>
      <c r="N122" s="162"/>
      <c r="O122" s="162"/>
      <c r="P122" s="163">
        <f>SUM(P123:P124)</f>
        <v>0</v>
      </c>
      <c r="Q122" s="162"/>
      <c r="R122" s="163">
        <f>SUM(R123:R124)</f>
        <v>0</v>
      </c>
      <c r="S122" s="162"/>
      <c r="T122" s="164">
        <f>SUM(T123:T124)</f>
        <v>0</v>
      </c>
      <c r="AR122" s="157" t="s">
        <v>548</v>
      </c>
      <c r="AT122" s="165" t="s">
        <v>73</v>
      </c>
      <c r="AU122" s="165" t="s">
        <v>24</v>
      </c>
      <c r="AY122" s="157" t="s">
        <v>180</v>
      </c>
      <c r="BK122" s="166">
        <f>SUM(BK123:BK124)</f>
        <v>0</v>
      </c>
    </row>
    <row r="123" spans="2:65" s="1" customFormat="1" ht="38.25" customHeight="1">
      <c r="B123" s="170"/>
      <c r="C123" s="171" t="s">
        <v>566</v>
      </c>
      <c r="D123" s="171" t="s">
        <v>184</v>
      </c>
      <c r="E123" s="172" t="s">
        <v>567</v>
      </c>
      <c r="F123" s="173" t="s">
        <v>568</v>
      </c>
      <c r="G123" s="174" t="s">
        <v>187</v>
      </c>
      <c r="H123" s="175">
        <v>6</v>
      </c>
      <c r="I123" s="176"/>
      <c r="J123" s="177">
        <f>ROUND(I123*H123,2)</f>
        <v>0</v>
      </c>
      <c r="K123" s="173" t="s">
        <v>188</v>
      </c>
      <c r="L123" s="37"/>
      <c r="M123" s="178" t="s">
        <v>5</v>
      </c>
      <c r="N123" s="179" t="s">
        <v>45</v>
      </c>
      <c r="O123" s="38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AR123" s="20" t="s">
        <v>555</v>
      </c>
      <c r="AT123" s="20" t="s">
        <v>184</v>
      </c>
      <c r="AU123" s="20" t="s">
        <v>83</v>
      </c>
      <c r="AY123" s="20" t="s">
        <v>180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20" t="s">
        <v>24</v>
      </c>
      <c r="BK123" s="182">
        <f>ROUND(I123*H123,2)</f>
        <v>0</v>
      </c>
      <c r="BL123" s="20" t="s">
        <v>555</v>
      </c>
      <c r="BM123" s="20" t="s">
        <v>569</v>
      </c>
    </row>
    <row r="124" spans="2:65" s="1" customFormat="1" ht="40.5">
      <c r="B124" s="37"/>
      <c r="D124" s="197" t="s">
        <v>204</v>
      </c>
      <c r="F124" s="198" t="s">
        <v>557</v>
      </c>
      <c r="I124" s="195"/>
      <c r="L124" s="37"/>
      <c r="M124" s="196"/>
      <c r="N124" s="38"/>
      <c r="O124" s="38"/>
      <c r="P124" s="38"/>
      <c r="Q124" s="38"/>
      <c r="R124" s="38"/>
      <c r="S124" s="38"/>
      <c r="T124" s="66"/>
      <c r="AT124" s="20" t="s">
        <v>204</v>
      </c>
      <c r="AU124" s="20" t="s">
        <v>83</v>
      </c>
    </row>
    <row r="125" spans="2:65" s="10" customFormat="1" ht="37.35" customHeight="1">
      <c r="B125" s="156"/>
      <c r="D125" s="157" t="s">
        <v>73</v>
      </c>
      <c r="E125" s="158" t="s">
        <v>614</v>
      </c>
      <c r="F125" s="158" t="s">
        <v>615</v>
      </c>
      <c r="I125" s="159"/>
      <c r="J125" s="160">
        <f>BK125</f>
        <v>0</v>
      </c>
      <c r="L125" s="156"/>
      <c r="M125" s="161"/>
      <c r="N125" s="162"/>
      <c r="O125" s="162"/>
      <c r="P125" s="163">
        <f>P126+P128</f>
        <v>0</v>
      </c>
      <c r="Q125" s="162"/>
      <c r="R125" s="163">
        <f>R126+R128</f>
        <v>0</v>
      </c>
      <c r="S125" s="162"/>
      <c r="T125" s="164">
        <f>T126+T128</f>
        <v>0</v>
      </c>
      <c r="AR125" s="157" t="s">
        <v>467</v>
      </c>
      <c r="AT125" s="165" t="s">
        <v>73</v>
      </c>
      <c r="AU125" s="165" t="s">
        <v>74</v>
      </c>
      <c r="AY125" s="157" t="s">
        <v>180</v>
      </c>
      <c r="BK125" s="166">
        <f>BK126+BK128</f>
        <v>0</v>
      </c>
    </row>
    <row r="126" spans="2:65" s="10" customFormat="1" ht="19.899999999999999" customHeight="1">
      <c r="B126" s="156"/>
      <c r="D126" s="167" t="s">
        <v>73</v>
      </c>
      <c r="E126" s="168" t="s">
        <v>616</v>
      </c>
      <c r="F126" s="168" t="s">
        <v>617</v>
      </c>
      <c r="I126" s="159"/>
      <c r="J126" s="169">
        <f>BK126</f>
        <v>0</v>
      </c>
      <c r="L126" s="156"/>
      <c r="M126" s="161"/>
      <c r="N126" s="162"/>
      <c r="O126" s="162"/>
      <c r="P126" s="163">
        <f>P127</f>
        <v>0</v>
      </c>
      <c r="Q126" s="162"/>
      <c r="R126" s="163">
        <f>R127</f>
        <v>0</v>
      </c>
      <c r="S126" s="162"/>
      <c r="T126" s="164">
        <f>T127</f>
        <v>0</v>
      </c>
      <c r="AR126" s="157" t="s">
        <v>467</v>
      </c>
      <c r="AT126" s="165" t="s">
        <v>73</v>
      </c>
      <c r="AU126" s="165" t="s">
        <v>24</v>
      </c>
      <c r="AY126" s="157" t="s">
        <v>180</v>
      </c>
      <c r="BK126" s="166">
        <f>BK127</f>
        <v>0</v>
      </c>
    </row>
    <row r="127" spans="2:65" s="1" customFormat="1" ht="25.5" customHeight="1">
      <c r="B127" s="170"/>
      <c r="C127" s="171" t="s">
        <v>189</v>
      </c>
      <c r="D127" s="171" t="s">
        <v>184</v>
      </c>
      <c r="E127" s="172" t="s">
        <v>618</v>
      </c>
      <c r="F127" s="173" t="s">
        <v>619</v>
      </c>
      <c r="G127" s="174" t="s">
        <v>471</v>
      </c>
      <c r="H127" s="175">
        <v>5</v>
      </c>
      <c r="I127" s="176"/>
      <c r="J127" s="177">
        <f>ROUND(I127*H127,2)</f>
        <v>0</v>
      </c>
      <c r="K127" s="173" t="s">
        <v>472</v>
      </c>
      <c r="L127" s="37"/>
      <c r="M127" s="178" t="s">
        <v>5</v>
      </c>
      <c r="N127" s="179" t="s">
        <v>45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473</v>
      </c>
      <c r="AT127" s="20" t="s">
        <v>184</v>
      </c>
      <c r="AU127" s="20" t="s">
        <v>83</v>
      </c>
      <c r="AY127" s="20" t="s">
        <v>180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24</v>
      </c>
      <c r="BK127" s="182">
        <f>ROUND(I127*H127,2)</f>
        <v>0</v>
      </c>
      <c r="BL127" s="20" t="s">
        <v>473</v>
      </c>
      <c r="BM127" s="20" t="s">
        <v>620</v>
      </c>
    </row>
    <row r="128" spans="2:65" s="10" customFormat="1" ht="29.85" customHeight="1">
      <c r="B128" s="156"/>
      <c r="D128" s="167" t="s">
        <v>73</v>
      </c>
      <c r="E128" s="168" t="s">
        <v>621</v>
      </c>
      <c r="F128" s="168" t="s">
        <v>622</v>
      </c>
      <c r="I128" s="159"/>
      <c r="J128" s="169">
        <f>BK128</f>
        <v>0</v>
      </c>
      <c r="L128" s="156"/>
      <c r="M128" s="161"/>
      <c r="N128" s="162"/>
      <c r="O128" s="162"/>
      <c r="P128" s="163">
        <f>P129</f>
        <v>0</v>
      </c>
      <c r="Q128" s="162"/>
      <c r="R128" s="163">
        <f>R129</f>
        <v>0</v>
      </c>
      <c r="S128" s="162"/>
      <c r="T128" s="164">
        <f>T129</f>
        <v>0</v>
      </c>
      <c r="AR128" s="157" t="s">
        <v>467</v>
      </c>
      <c r="AT128" s="165" t="s">
        <v>73</v>
      </c>
      <c r="AU128" s="165" t="s">
        <v>24</v>
      </c>
      <c r="AY128" s="157" t="s">
        <v>180</v>
      </c>
      <c r="BK128" s="166">
        <f>BK129</f>
        <v>0</v>
      </c>
    </row>
    <row r="129" spans="2:65" s="1" customFormat="1" ht="25.5" customHeight="1">
      <c r="B129" s="170"/>
      <c r="C129" s="171" t="s">
        <v>623</v>
      </c>
      <c r="D129" s="171" t="s">
        <v>184</v>
      </c>
      <c r="E129" s="172" t="s">
        <v>624</v>
      </c>
      <c r="F129" s="173" t="s">
        <v>625</v>
      </c>
      <c r="G129" s="174" t="s">
        <v>471</v>
      </c>
      <c r="H129" s="175">
        <v>5</v>
      </c>
      <c r="I129" s="176"/>
      <c r="J129" s="177">
        <f>ROUND(I129*H129,2)</f>
        <v>0</v>
      </c>
      <c r="K129" s="173" t="s">
        <v>472</v>
      </c>
      <c r="L129" s="37"/>
      <c r="M129" s="178" t="s">
        <v>5</v>
      </c>
      <c r="N129" s="199" t="s">
        <v>45</v>
      </c>
      <c r="O129" s="20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0" t="s">
        <v>473</v>
      </c>
      <c r="AT129" s="20" t="s">
        <v>184</v>
      </c>
      <c r="AU129" s="20" t="s">
        <v>83</v>
      </c>
      <c r="AY129" s="20" t="s">
        <v>180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20" t="s">
        <v>24</v>
      </c>
      <c r="BK129" s="182">
        <f>ROUND(I129*H129,2)</f>
        <v>0</v>
      </c>
      <c r="BL129" s="20" t="s">
        <v>473</v>
      </c>
      <c r="BM129" s="20" t="s">
        <v>626</v>
      </c>
    </row>
    <row r="130" spans="2:65" s="1" customFormat="1" ht="6.95" customHeight="1">
      <c r="B130" s="52"/>
      <c r="C130" s="53"/>
      <c r="D130" s="53"/>
      <c r="E130" s="53"/>
      <c r="F130" s="53"/>
      <c r="G130" s="53"/>
      <c r="H130" s="53"/>
      <c r="I130" s="123"/>
      <c r="J130" s="53"/>
      <c r="K130" s="53"/>
      <c r="L130" s="37"/>
    </row>
  </sheetData>
  <autoFilter ref="C90:K129" xr:uid="{00000000-0009-0000-0000-000006000000}"/>
  <mergeCells count="10">
    <mergeCell ref="J51:J52"/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600-000000000000}"/>
    <hyperlink ref="G1:H1" location="C54" display="2) Rekapitulace" xr:uid="{00000000-0004-0000-0600-000001000000}"/>
    <hyperlink ref="J1" location="C90" display="3) Soupis prací" xr:uid="{00000000-0004-0000-0600-000002000000}"/>
    <hyperlink ref="L1:V1" location="'Rekapitulace stavby'!C2" display="Rekapitulace stavby" xr:uid="{00000000-0004-0000-06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R16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108</v>
      </c>
      <c r="G1" s="324" t="s">
        <v>109</v>
      </c>
      <c r="H1" s="324"/>
      <c r="I1" s="99"/>
      <c r="J1" s="98" t="s">
        <v>110</v>
      </c>
      <c r="K1" s="97" t="s">
        <v>111</v>
      </c>
      <c r="L1" s="98" t="s">
        <v>112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3" t="s">
        <v>8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20" t="s">
        <v>101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>
      <c r="B4" s="24"/>
      <c r="C4" s="25"/>
      <c r="D4" s="26" t="s">
        <v>113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25" t="str">
        <f>'Rekapitulace stavby'!K6</f>
        <v>Stavební úpravy v budově Základní školy v Olšanech spojené s nástavbou 3.NP vč. nové střešní konstrukce a s přístavbou..</v>
      </c>
      <c r="F7" s="326"/>
      <c r="G7" s="326"/>
      <c r="H7" s="326"/>
      <c r="I7" s="101"/>
      <c r="J7" s="25"/>
      <c r="K7" s="27"/>
    </row>
    <row r="8" spans="1:70" s="1" customFormat="1" ht="15">
      <c r="B8" s="37"/>
      <c r="C8" s="38"/>
      <c r="D8" s="33" t="s">
        <v>114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7" t="s">
        <v>1422</v>
      </c>
      <c r="F9" s="328"/>
      <c r="G9" s="328"/>
      <c r="H9" s="328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33</v>
      </c>
      <c r="G12" s="38"/>
      <c r="H12" s="38"/>
      <c r="I12" s="103" t="s">
        <v>27</v>
      </c>
      <c r="J12" s="104" t="str">
        <f>'Rekapitulace stavby'!AN8</f>
        <v>4.6.2018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03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34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03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03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03" t="s">
        <v>34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16" t="s">
        <v>5</v>
      </c>
      <c r="F24" s="316"/>
      <c r="G24" s="316"/>
      <c r="H24" s="316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ROUND(J99,2)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ROUND(SUM(BE99:BE168), 2)</f>
        <v>0</v>
      </c>
      <c r="G30" s="38"/>
      <c r="H30" s="38"/>
      <c r="I30" s="115">
        <v>0.21</v>
      </c>
      <c r="J30" s="114">
        <f>ROUND(ROUND((SUM(BE99:BE168)),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ROUND(SUM(BF99:BF168), 2)</f>
        <v>0</v>
      </c>
      <c r="G31" s="38"/>
      <c r="H31" s="38"/>
      <c r="I31" s="115">
        <v>0.15</v>
      </c>
      <c r="J31" s="114">
        <f>ROUND(ROUND((SUM(BF99:BF168)),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ROUND(SUM(BG99:BG168),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ROUND(SUM(BH99:BH168),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ROUND(SUM(BI99:BI168),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116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25" t="str">
        <f>E7</f>
        <v>Stavební úpravy v budově Základní školy v Olšanech spojené s nástavbou 3.NP vč. nové střešní konstrukce a s přístavbou..</v>
      </c>
      <c r="F45" s="326"/>
      <c r="G45" s="326"/>
      <c r="H45" s="326"/>
      <c r="I45" s="102"/>
      <c r="J45" s="38"/>
      <c r="K45" s="41"/>
    </row>
    <row r="46" spans="2:11" s="1" customFormat="1" ht="14.45" customHeight="1">
      <c r="B46" s="37"/>
      <c r="C46" s="33" t="s">
        <v>114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7" t="str">
        <f>E9</f>
        <v>H11 - Zařízení slaboproudé elektrotechniky 1NP</v>
      </c>
      <c r="F47" s="328"/>
      <c r="G47" s="328"/>
      <c r="H47" s="32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03" t="s">
        <v>27</v>
      </c>
      <c r="J49" s="104" t="str">
        <f>IF(J12="","",J12)</f>
        <v>4.6.2018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03" t="s">
        <v>37</v>
      </c>
      <c r="J51" s="316" t="str">
        <f>E21</f>
        <v xml:space="preserve"> 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02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117</v>
      </c>
      <c r="D54" s="116"/>
      <c r="E54" s="116"/>
      <c r="F54" s="116"/>
      <c r="G54" s="116"/>
      <c r="H54" s="116"/>
      <c r="I54" s="127"/>
      <c r="J54" s="128" t="s">
        <v>118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119</v>
      </c>
      <c r="D56" s="38"/>
      <c r="E56" s="38"/>
      <c r="F56" s="38"/>
      <c r="G56" s="38"/>
      <c r="H56" s="38"/>
      <c r="I56" s="102"/>
      <c r="J56" s="112">
        <f>J99</f>
        <v>0</v>
      </c>
      <c r="K56" s="41"/>
      <c r="AU56" s="20" t="s">
        <v>120</v>
      </c>
    </row>
    <row r="57" spans="2:47" s="7" customFormat="1" ht="24.95" customHeight="1">
      <c r="B57" s="131"/>
      <c r="C57" s="132"/>
      <c r="D57" s="133" t="s">
        <v>121</v>
      </c>
      <c r="E57" s="134"/>
      <c r="F57" s="134"/>
      <c r="G57" s="134"/>
      <c r="H57" s="134"/>
      <c r="I57" s="135"/>
      <c r="J57" s="136">
        <f>J100</f>
        <v>0</v>
      </c>
      <c r="K57" s="137"/>
    </row>
    <row r="58" spans="2:47" s="8" customFormat="1" ht="19.899999999999999" customHeight="1">
      <c r="B58" s="138"/>
      <c r="C58" s="139"/>
      <c r="D58" s="140" t="s">
        <v>1423</v>
      </c>
      <c r="E58" s="141"/>
      <c r="F58" s="141"/>
      <c r="G58" s="141"/>
      <c r="H58" s="141"/>
      <c r="I58" s="142"/>
      <c r="J58" s="143">
        <f>J101</f>
        <v>0</v>
      </c>
      <c r="K58" s="144"/>
    </row>
    <row r="59" spans="2:47" s="8" customFormat="1" ht="19.899999999999999" customHeight="1">
      <c r="B59" s="138"/>
      <c r="C59" s="139"/>
      <c r="D59" s="140" t="s">
        <v>1424</v>
      </c>
      <c r="E59" s="141"/>
      <c r="F59" s="141"/>
      <c r="G59" s="141"/>
      <c r="H59" s="141"/>
      <c r="I59" s="142"/>
      <c r="J59" s="143">
        <f>J104</f>
        <v>0</v>
      </c>
      <c r="K59" s="144"/>
    </row>
    <row r="60" spans="2:47" s="8" customFormat="1" ht="19.899999999999999" customHeight="1">
      <c r="B60" s="138"/>
      <c r="C60" s="139"/>
      <c r="D60" s="140" t="s">
        <v>1425</v>
      </c>
      <c r="E60" s="141"/>
      <c r="F60" s="141"/>
      <c r="G60" s="141"/>
      <c r="H60" s="141"/>
      <c r="I60" s="142"/>
      <c r="J60" s="143">
        <f>J108</f>
        <v>0</v>
      </c>
      <c r="K60" s="144"/>
    </row>
    <row r="61" spans="2:47" s="8" customFormat="1" ht="19.899999999999999" customHeight="1">
      <c r="B61" s="138"/>
      <c r="C61" s="139"/>
      <c r="D61" s="140" t="s">
        <v>133</v>
      </c>
      <c r="E61" s="141"/>
      <c r="F61" s="141"/>
      <c r="G61" s="141"/>
      <c r="H61" s="141"/>
      <c r="I61" s="142"/>
      <c r="J61" s="143">
        <f>J111</f>
        <v>0</v>
      </c>
      <c r="K61" s="144"/>
    </row>
    <row r="62" spans="2:47" s="8" customFormat="1" ht="19.899999999999999" customHeight="1">
      <c r="B62" s="138"/>
      <c r="C62" s="139"/>
      <c r="D62" s="140" t="s">
        <v>1399</v>
      </c>
      <c r="E62" s="141"/>
      <c r="F62" s="141"/>
      <c r="G62" s="141"/>
      <c r="H62" s="141"/>
      <c r="I62" s="142"/>
      <c r="J62" s="143">
        <f>J114</f>
        <v>0</v>
      </c>
      <c r="K62" s="144"/>
    </row>
    <row r="63" spans="2:47" s="8" customFormat="1" ht="19.899999999999999" customHeight="1">
      <c r="B63" s="138"/>
      <c r="C63" s="139"/>
      <c r="D63" s="140" t="s">
        <v>1426</v>
      </c>
      <c r="E63" s="141"/>
      <c r="F63" s="141"/>
      <c r="G63" s="141"/>
      <c r="H63" s="141"/>
      <c r="I63" s="142"/>
      <c r="J63" s="143">
        <f>J117</f>
        <v>0</v>
      </c>
      <c r="K63" s="144"/>
    </row>
    <row r="64" spans="2:47" s="8" customFormat="1" ht="19.899999999999999" customHeight="1">
      <c r="B64" s="138"/>
      <c r="C64" s="139"/>
      <c r="D64" s="140" t="s">
        <v>139</v>
      </c>
      <c r="E64" s="141"/>
      <c r="F64" s="141"/>
      <c r="G64" s="141"/>
      <c r="H64" s="141"/>
      <c r="I64" s="142"/>
      <c r="J64" s="143">
        <f>J124</f>
        <v>0</v>
      </c>
      <c r="K64" s="144"/>
    </row>
    <row r="65" spans="2:11" s="8" customFormat="1" ht="19.899999999999999" customHeight="1">
      <c r="B65" s="138"/>
      <c r="C65" s="139"/>
      <c r="D65" s="140" t="s">
        <v>1427</v>
      </c>
      <c r="E65" s="141"/>
      <c r="F65" s="141"/>
      <c r="G65" s="141"/>
      <c r="H65" s="141"/>
      <c r="I65" s="142"/>
      <c r="J65" s="143">
        <f>J126</f>
        <v>0</v>
      </c>
      <c r="K65" s="144"/>
    </row>
    <row r="66" spans="2:11" s="8" customFormat="1" ht="19.899999999999999" customHeight="1">
      <c r="B66" s="138"/>
      <c r="C66" s="139"/>
      <c r="D66" s="140" t="s">
        <v>151</v>
      </c>
      <c r="E66" s="141"/>
      <c r="F66" s="141"/>
      <c r="G66" s="141"/>
      <c r="H66" s="141"/>
      <c r="I66" s="142"/>
      <c r="J66" s="143">
        <f>J129</f>
        <v>0</v>
      </c>
      <c r="K66" s="144"/>
    </row>
    <row r="67" spans="2:11" s="8" customFormat="1" ht="19.899999999999999" customHeight="1">
      <c r="B67" s="138"/>
      <c r="C67" s="139"/>
      <c r="D67" s="140" t="s">
        <v>1428</v>
      </c>
      <c r="E67" s="141"/>
      <c r="F67" s="141"/>
      <c r="G67" s="141"/>
      <c r="H67" s="141"/>
      <c r="I67" s="142"/>
      <c r="J67" s="143">
        <f>J133</f>
        <v>0</v>
      </c>
      <c r="K67" s="144"/>
    </row>
    <row r="68" spans="2:11" s="8" customFormat="1" ht="19.899999999999999" customHeight="1">
      <c r="B68" s="138"/>
      <c r="C68" s="139"/>
      <c r="D68" s="140" t="s">
        <v>152</v>
      </c>
      <c r="E68" s="141"/>
      <c r="F68" s="141"/>
      <c r="G68" s="141"/>
      <c r="H68" s="141"/>
      <c r="I68" s="142"/>
      <c r="J68" s="143">
        <f>J140</f>
        <v>0</v>
      </c>
      <c r="K68" s="144"/>
    </row>
    <row r="69" spans="2:11" s="8" customFormat="1" ht="19.899999999999999" customHeight="1">
      <c r="B69" s="138"/>
      <c r="C69" s="139"/>
      <c r="D69" s="140" t="s">
        <v>153</v>
      </c>
      <c r="E69" s="141"/>
      <c r="F69" s="141"/>
      <c r="G69" s="141"/>
      <c r="H69" s="141"/>
      <c r="I69" s="142"/>
      <c r="J69" s="143">
        <f>J143</f>
        <v>0</v>
      </c>
      <c r="K69" s="144"/>
    </row>
    <row r="70" spans="2:11" s="8" customFormat="1" ht="19.899999999999999" customHeight="1">
      <c r="B70" s="138"/>
      <c r="C70" s="139"/>
      <c r="D70" s="140" t="s">
        <v>154</v>
      </c>
      <c r="E70" s="141"/>
      <c r="F70" s="141"/>
      <c r="G70" s="141"/>
      <c r="H70" s="141"/>
      <c r="I70" s="142"/>
      <c r="J70" s="143">
        <f>J146</f>
        <v>0</v>
      </c>
      <c r="K70" s="144"/>
    </row>
    <row r="71" spans="2:11" s="7" customFormat="1" ht="24.95" customHeight="1">
      <c r="B71" s="131"/>
      <c r="C71" s="132"/>
      <c r="D71" s="133" t="s">
        <v>155</v>
      </c>
      <c r="E71" s="134"/>
      <c r="F71" s="134"/>
      <c r="G71" s="134"/>
      <c r="H71" s="134"/>
      <c r="I71" s="135"/>
      <c r="J71" s="136">
        <f>J149</f>
        <v>0</v>
      </c>
      <c r="K71" s="137"/>
    </row>
    <row r="72" spans="2:11" s="8" customFormat="1" ht="19.899999999999999" customHeight="1">
      <c r="B72" s="138"/>
      <c r="C72" s="139"/>
      <c r="D72" s="140" t="s">
        <v>1429</v>
      </c>
      <c r="E72" s="141"/>
      <c r="F72" s="141"/>
      <c r="G72" s="141"/>
      <c r="H72" s="141"/>
      <c r="I72" s="142"/>
      <c r="J72" s="143">
        <f>J150</f>
        <v>0</v>
      </c>
      <c r="K72" s="144"/>
    </row>
    <row r="73" spans="2:11" s="8" customFormat="1" ht="19.899999999999999" customHeight="1">
      <c r="B73" s="138"/>
      <c r="C73" s="139"/>
      <c r="D73" s="140" t="s">
        <v>1430</v>
      </c>
      <c r="E73" s="141"/>
      <c r="F73" s="141"/>
      <c r="G73" s="141"/>
      <c r="H73" s="141"/>
      <c r="I73" s="142"/>
      <c r="J73" s="143">
        <f>J153</f>
        <v>0</v>
      </c>
      <c r="K73" s="144"/>
    </row>
    <row r="74" spans="2:11" s="8" customFormat="1" ht="19.899999999999999" customHeight="1">
      <c r="B74" s="138"/>
      <c r="C74" s="139"/>
      <c r="D74" s="140" t="s">
        <v>156</v>
      </c>
      <c r="E74" s="141"/>
      <c r="F74" s="141"/>
      <c r="G74" s="141"/>
      <c r="H74" s="141"/>
      <c r="I74" s="142"/>
      <c r="J74" s="143">
        <f>J155</f>
        <v>0</v>
      </c>
      <c r="K74" s="144"/>
    </row>
    <row r="75" spans="2:11" s="8" customFormat="1" ht="19.899999999999999" customHeight="1">
      <c r="B75" s="138"/>
      <c r="C75" s="139"/>
      <c r="D75" s="140" t="s">
        <v>157</v>
      </c>
      <c r="E75" s="141"/>
      <c r="F75" s="141"/>
      <c r="G75" s="141"/>
      <c r="H75" s="141"/>
      <c r="I75" s="142"/>
      <c r="J75" s="143">
        <f>J158</f>
        <v>0</v>
      </c>
      <c r="K75" s="144"/>
    </row>
    <row r="76" spans="2:11" s="8" customFormat="1" ht="19.899999999999999" customHeight="1">
      <c r="B76" s="138"/>
      <c r="C76" s="139"/>
      <c r="D76" s="140" t="s">
        <v>158</v>
      </c>
      <c r="E76" s="141"/>
      <c r="F76" s="141"/>
      <c r="G76" s="141"/>
      <c r="H76" s="141"/>
      <c r="I76" s="142"/>
      <c r="J76" s="143">
        <f>J161</f>
        <v>0</v>
      </c>
      <c r="K76" s="144"/>
    </row>
    <row r="77" spans="2:11" s="7" customFormat="1" ht="24.95" customHeight="1">
      <c r="B77" s="131"/>
      <c r="C77" s="132"/>
      <c r="D77" s="133" t="s">
        <v>161</v>
      </c>
      <c r="E77" s="134"/>
      <c r="F77" s="134"/>
      <c r="G77" s="134"/>
      <c r="H77" s="134"/>
      <c r="I77" s="135"/>
      <c r="J77" s="136">
        <f>J164</f>
        <v>0</v>
      </c>
      <c r="K77" s="137"/>
    </row>
    <row r="78" spans="2:11" s="8" customFormat="1" ht="19.899999999999999" customHeight="1">
      <c r="B78" s="138"/>
      <c r="C78" s="139"/>
      <c r="D78" s="140" t="s">
        <v>162</v>
      </c>
      <c r="E78" s="141"/>
      <c r="F78" s="141"/>
      <c r="G78" s="141"/>
      <c r="H78" s="141"/>
      <c r="I78" s="142"/>
      <c r="J78" s="143">
        <f>J165</f>
        <v>0</v>
      </c>
      <c r="K78" s="144"/>
    </row>
    <row r="79" spans="2:11" s="8" customFormat="1" ht="19.899999999999999" customHeight="1">
      <c r="B79" s="138"/>
      <c r="C79" s="139"/>
      <c r="D79" s="140" t="s">
        <v>163</v>
      </c>
      <c r="E79" s="141"/>
      <c r="F79" s="141"/>
      <c r="G79" s="141"/>
      <c r="H79" s="141"/>
      <c r="I79" s="142"/>
      <c r="J79" s="143">
        <f>J167</f>
        <v>0</v>
      </c>
      <c r="K79" s="144"/>
    </row>
    <row r="80" spans="2:11" s="1" customFormat="1" ht="21.75" customHeight="1">
      <c r="B80" s="37"/>
      <c r="C80" s="38"/>
      <c r="D80" s="38"/>
      <c r="E80" s="38"/>
      <c r="F80" s="38"/>
      <c r="G80" s="38"/>
      <c r="H80" s="38"/>
      <c r="I80" s="102"/>
      <c r="J80" s="38"/>
      <c r="K80" s="41"/>
    </row>
    <row r="81" spans="2:12" s="1" customFormat="1" ht="6.95" customHeight="1">
      <c r="B81" s="52"/>
      <c r="C81" s="53"/>
      <c r="D81" s="53"/>
      <c r="E81" s="53"/>
      <c r="F81" s="53"/>
      <c r="G81" s="53"/>
      <c r="H81" s="53"/>
      <c r="I81" s="123"/>
      <c r="J81" s="53"/>
      <c r="K81" s="54"/>
    </row>
    <row r="85" spans="2:12" s="1" customFormat="1" ht="6.95" customHeight="1">
      <c r="B85" s="55"/>
      <c r="C85" s="56"/>
      <c r="D85" s="56"/>
      <c r="E85" s="56"/>
      <c r="F85" s="56"/>
      <c r="G85" s="56"/>
      <c r="H85" s="56"/>
      <c r="I85" s="124"/>
      <c r="J85" s="56"/>
      <c r="K85" s="56"/>
      <c r="L85" s="37"/>
    </row>
    <row r="86" spans="2:12" s="1" customFormat="1" ht="36.950000000000003" customHeight="1">
      <c r="B86" s="37"/>
      <c r="C86" s="57" t="s">
        <v>164</v>
      </c>
      <c r="L86" s="37"/>
    </row>
    <row r="87" spans="2:12" s="1" customFormat="1" ht="6.95" customHeight="1">
      <c r="B87" s="37"/>
      <c r="L87" s="37"/>
    </row>
    <row r="88" spans="2:12" s="1" customFormat="1" ht="14.45" customHeight="1">
      <c r="B88" s="37"/>
      <c r="C88" s="59" t="s">
        <v>19</v>
      </c>
      <c r="L88" s="37"/>
    </row>
    <row r="89" spans="2:12" s="1" customFormat="1" ht="16.5" customHeight="1">
      <c r="B89" s="37"/>
      <c r="E89" s="321" t="str">
        <f>E7</f>
        <v>Stavební úpravy v budově Základní školy v Olšanech spojené s nástavbou 3.NP vč. nové střešní konstrukce a s přístavbou..</v>
      </c>
      <c r="F89" s="322"/>
      <c r="G89" s="322"/>
      <c r="H89" s="322"/>
      <c r="L89" s="37"/>
    </row>
    <row r="90" spans="2:12" s="1" customFormat="1" ht="14.45" customHeight="1">
      <c r="B90" s="37"/>
      <c r="C90" s="59" t="s">
        <v>114</v>
      </c>
      <c r="L90" s="37"/>
    </row>
    <row r="91" spans="2:12" s="1" customFormat="1" ht="17.25" customHeight="1">
      <c r="B91" s="37"/>
      <c r="E91" s="290" t="str">
        <f>E9</f>
        <v>H11 - Zařízení slaboproudé elektrotechniky 1NP</v>
      </c>
      <c r="F91" s="323"/>
      <c r="G91" s="323"/>
      <c r="H91" s="323"/>
      <c r="L91" s="37"/>
    </row>
    <row r="92" spans="2:12" s="1" customFormat="1" ht="6.95" customHeight="1">
      <c r="B92" s="37"/>
      <c r="L92" s="37"/>
    </row>
    <row r="93" spans="2:12" s="1" customFormat="1" ht="18" customHeight="1">
      <c r="B93" s="37"/>
      <c r="C93" s="59" t="s">
        <v>25</v>
      </c>
      <c r="F93" s="145" t="str">
        <f>F12</f>
        <v xml:space="preserve"> </v>
      </c>
      <c r="I93" s="146" t="s">
        <v>27</v>
      </c>
      <c r="J93" s="63" t="str">
        <f>IF(J12="","",J12)</f>
        <v>4.6.2018</v>
      </c>
      <c r="L93" s="37"/>
    </row>
    <row r="94" spans="2:12" s="1" customFormat="1" ht="6.95" customHeight="1">
      <c r="B94" s="37"/>
      <c r="L94" s="37"/>
    </row>
    <row r="95" spans="2:12" s="1" customFormat="1" ht="15">
      <c r="B95" s="37"/>
      <c r="C95" s="59" t="s">
        <v>31</v>
      </c>
      <c r="F95" s="145" t="str">
        <f>E15</f>
        <v xml:space="preserve"> </v>
      </c>
      <c r="I95" s="146" t="s">
        <v>37</v>
      </c>
      <c r="J95" s="145" t="str">
        <f>E21</f>
        <v xml:space="preserve"> </v>
      </c>
      <c r="L95" s="37"/>
    </row>
    <row r="96" spans="2:12" s="1" customFormat="1" ht="14.45" customHeight="1">
      <c r="B96" s="37"/>
      <c r="C96" s="59" t="s">
        <v>35</v>
      </c>
      <c r="F96" s="145" t="str">
        <f>IF(E18="","",E18)</f>
        <v/>
      </c>
      <c r="L96" s="37"/>
    </row>
    <row r="97" spans="2:65" s="1" customFormat="1" ht="10.35" customHeight="1">
      <c r="B97" s="37"/>
      <c r="L97" s="37"/>
    </row>
    <row r="98" spans="2:65" s="9" customFormat="1" ht="29.25" customHeight="1">
      <c r="B98" s="147"/>
      <c r="C98" s="148" t="s">
        <v>165</v>
      </c>
      <c r="D98" s="149" t="s">
        <v>59</v>
      </c>
      <c r="E98" s="149" t="s">
        <v>55</v>
      </c>
      <c r="F98" s="149" t="s">
        <v>166</v>
      </c>
      <c r="G98" s="149" t="s">
        <v>167</v>
      </c>
      <c r="H98" s="149" t="s">
        <v>168</v>
      </c>
      <c r="I98" s="150" t="s">
        <v>169</v>
      </c>
      <c r="J98" s="149" t="s">
        <v>118</v>
      </c>
      <c r="K98" s="151" t="s">
        <v>170</v>
      </c>
      <c r="L98" s="147"/>
      <c r="M98" s="69" t="s">
        <v>171</v>
      </c>
      <c r="N98" s="70" t="s">
        <v>44</v>
      </c>
      <c r="O98" s="70" t="s">
        <v>172</v>
      </c>
      <c r="P98" s="70" t="s">
        <v>173</v>
      </c>
      <c r="Q98" s="70" t="s">
        <v>174</v>
      </c>
      <c r="R98" s="70" t="s">
        <v>175</v>
      </c>
      <c r="S98" s="70" t="s">
        <v>176</v>
      </c>
      <c r="T98" s="71" t="s">
        <v>177</v>
      </c>
    </row>
    <row r="99" spans="2:65" s="1" customFormat="1" ht="29.25" customHeight="1">
      <c r="B99" s="37"/>
      <c r="C99" s="73" t="s">
        <v>119</v>
      </c>
      <c r="J99" s="152">
        <f>BK99</f>
        <v>0</v>
      </c>
      <c r="L99" s="37"/>
      <c r="M99" s="72"/>
      <c r="N99" s="64"/>
      <c r="O99" s="64"/>
      <c r="P99" s="153">
        <f>P100+P149+P164</f>
        <v>0</v>
      </c>
      <c r="Q99" s="64"/>
      <c r="R99" s="153">
        <f>R100+R149+R164</f>
        <v>1.12E-4</v>
      </c>
      <c r="S99" s="64"/>
      <c r="T99" s="154">
        <f>T100+T149+T164</f>
        <v>0</v>
      </c>
      <c r="AT99" s="20" t="s">
        <v>73</v>
      </c>
      <c r="AU99" s="20" t="s">
        <v>120</v>
      </c>
      <c r="BK99" s="155">
        <f>BK100+BK149+BK164</f>
        <v>0</v>
      </c>
    </row>
    <row r="100" spans="2:65" s="10" customFormat="1" ht="37.35" customHeight="1">
      <c r="B100" s="156"/>
      <c r="D100" s="157" t="s">
        <v>73</v>
      </c>
      <c r="E100" s="158" t="s">
        <v>178</v>
      </c>
      <c r="F100" s="158" t="s">
        <v>179</v>
      </c>
      <c r="I100" s="159"/>
      <c r="J100" s="160">
        <f>BK100</f>
        <v>0</v>
      </c>
      <c r="L100" s="156"/>
      <c r="M100" s="161"/>
      <c r="N100" s="162"/>
      <c r="O100" s="162"/>
      <c r="P100" s="163">
        <f>P101+P104+P108+P111+P114+P117+P124+P126+P129+P133+P140+P143+P146</f>
        <v>0</v>
      </c>
      <c r="Q100" s="162"/>
      <c r="R100" s="163">
        <f>R101+R104+R108+R111+R114+R117+R124+R126+R129+R133+R140+R143+R146</f>
        <v>1.12E-4</v>
      </c>
      <c r="S100" s="162"/>
      <c r="T100" s="164">
        <f>T101+T104+T108+T111+T114+T117+T124+T126+T129+T133+T140+T143+T146</f>
        <v>0</v>
      </c>
      <c r="AR100" s="157" t="s">
        <v>83</v>
      </c>
      <c r="AT100" s="165" t="s">
        <v>73</v>
      </c>
      <c r="AU100" s="165" t="s">
        <v>74</v>
      </c>
      <c r="AY100" s="157" t="s">
        <v>180</v>
      </c>
      <c r="BK100" s="166">
        <f>BK101+BK104+BK108+BK111+BK114+BK117+BK124+BK126+BK129+BK133+BK140+BK143+BK146</f>
        <v>0</v>
      </c>
    </row>
    <row r="101" spans="2:65" s="10" customFormat="1" ht="19.899999999999999" customHeight="1">
      <c r="B101" s="156"/>
      <c r="D101" s="167" t="s">
        <v>73</v>
      </c>
      <c r="E101" s="168" t="s">
        <v>1431</v>
      </c>
      <c r="F101" s="168" t="s">
        <v>1432</v>
      </c>
      <c r="I101" s="159"/>
      <c r="J101" s="169">
        <f>BK101</f>
        <v>0</v>
      </c>
      <c r="L101" s="156"/>
      <c r="M101" s="161"/>
      <c r="N101" s="162"/>
      <c r="O101" s="162"/>
      <c r="P101" s="163">
        <f>SUM(P102:P103)</f>
        <v>0</v>
      </c>
      <c r="Q101" s="162"/>
      <c r="R101" s="163">
        <f>SUM(R102:R103)</f>
        <v>0</v>
      </c>
      <c r="S101" s="162"/>
      <c r="T101" s="164">
        <f>SUM(T102:T103)</f>
        <v>0</v>
      </c>
      <c r="AR101" s="157" t="s">
        <v>83</v>
      </c>
      <c r="AT101" s="165" t="s">
        <v>73</v>
      </c>
      <c r="AU101" s="165" t="s">
        <v>24</v>
      </c>
      <c r="AY101" s="157" t="s">
        <v>180</v>
      </c>
      <c r="BK101" s="166">
        <f>SUM(BK102:BK103)</f>
        <v>0</v>
      </c>
    </row>
    <row r="102" spans="2:65" s="1" customFormat="1" ht="38.25" customHeight="1">
      <c r="B102" s="170"/>
      <c r="C102" s="171" t="s">
        <v>727</v>
      </c>
      <c r="D102" s="171" t="s">
        <v>184</v>
      </c>
      <c r="E102" s="172" t="s">
        <v>1433</v>
      </c>
      <c r="F102" s="173" t="s">
        <v>1434</v>
      </c>
      <c r="G102" s="174" t="s">
        <v>202</v>
      </c>
      <c r="H102" s="175">
        <v>240</v>
      </c>
      <c r="I102" s="176"/>
      <c r="J102" s="177">
        <f>ROUND(I102*H102,2)</f>
        <v>0</v>
      </c>
      <c r="K102" s="173" t="s">
        <v>188</v>
      </c>
      <c r="L102" s="37"/>
      <c r="M102" s="178" t="s">
        <v>5</v>
      </c>
      <c r="N102" s="179" t="s">
        <v>45</v>
      </c>
      <c r="O102" s="38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AR102" s="20" t="s">
        <v>189</v>
      </c>
      <c r="AT102" s="20" t="s">
        <v>184</v>
      </c>
      <c r="AU102" s="20" t="s">
        <v>83</v>
      </c>
      <c r="AY102" s="20" t="s">
        <v>180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20" t="s">
        <v>24</v>
      </c>
      <c r="BK102" s="182">
        <f>ROUND(I102*H102,2)</f>
        <v>0</v>
      </c>
      <c r="BL102" s="20" t="s">
        <v>189</v>
      </c>
      <c r="BM102" s="20" t="s">
        <v>1435</v>
      </c>
    </row>
    <row r="103" spans="2:65" s="1" customFormat="1" ht="27">
      <c r="B103" s="37"/>
      <c r="D103" s="197" t="s">
        <v>204</v>
      </c>
      <c r="F103" s="198" t="s">
        <v>1436</v>
      </c>
      <c r="I103" s="195"/>
      <c r="L103" s="37"/>
      <c r="M103" s="196"/>
      <c r="N103" s="38"/>
      <c r="O103" s="38"/>
      <c r="P103" s="38"/>
      <c r="Q103" s="38"/>
      <c r="R103" s="38"/>
      <c r="S103" s="38"/>
      <c r="T103" s="66"/>
      <c r="AT103" s="20" t="s">
        <v>204</v>
      </c>
      <c r="AU103" s="20" t="s">
        <v>83</v>
      </c>
    </row>
    <row r="104" spans="2:65" s="10" customFormat="1" ht="29.85" customHeight="1">
      <c r="B104" s="156"/>
      <c r="D104" s="167" t="s">
        <v>73</v>
      </c>
      <c r="E104" s="168" t="s">
        <v>1437</v>
      </c>
      <c r="F104" s="168" t="s">
        <v>1438</v>
      </c>
      <c r="I104" s="159"/>
      <c r="J104" s="169">
        <f>BK104</f>
        <v>0</v>
      </c>
      <c r="L104" s="156"/>
      <c r="M104" s="161"/>
      <c r="N104" s="162"/>
      <c r="O104" s="162"/>
      <c r="P104" s="163">
        <f>SUM(P105:P107)</f>
        <v>0</v>
      </c>
      <c r="Q104" s="162"/>
      <c r="R104" s="163">
        <f>SUM(R105:R107)</f>
        <v>0</v>
      </c>
      <c r="S104" s="162"/>
      <c r="T104" s="164">
        <f>SUM(T105:T107)</f>
        <v>0</v>
      </c>
      <c r="AR104" s="157" t="s">
        <v>83</v>
      </c>
      <c r="AT104" s="165" t="s">
        <v>73</v>
      </c>
      <c r="AU104" s="165" t="s">
        <v>24</v>
      </c>
      <c r="AY104" s="157" t="s">
        <v>180</v>
      </c>
      <c r="BK104" s="166">
        <f>SUM(BK105:BK107)</f>
        <v>0</v>
      </c>
    </row>
    <row r="105" spans="2:65" s="1" customFormat="1" ht="25.5" customHeight="1">
      <c r="B105" s="170"/>
      <c r="C105" s="171" t="s">
        <v>695</v>
      </c>
      <c r="D105" s="171" t="s">
        <v>184</v>
      </c>
      <c r="E105" s="172" t="s">
        <v>1439</v>
      </c>
      <c r="F105" s="173" t="s">
        <v>1440</v>
      </c>
      <c r="G105" s="174" t="s">
        <v>187</v>
      </c>
      <c r="H105" s="175">
        <v>10</v>
      </c>
      <c r="I105" s="176"/>
      <c r="J105" s="177">
        <f>ROUND(I105*H105,2)</f>
        <v>0</v>
      </c>
      <c r="K105" s="173" t="s">
        <v>188</v>
      </c>
      <c r="L105" s="37"/>
      <c r="M105" s="178" t="s">
        <v>5</v>
      </c>
      <c r="N105" s="179" t="s">
        <v>45</v>
      </c>
      <c r="O105" s="38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20" t="s">
        <v>189</v>
      </c>
      <c r="AT105" s="20" t="s">
        <v>184</v>
      </c>
      <c r="AU105" s="20" t="s">
        <v>83</v>
      </c>
      <c r="AY105" s="20" t="s">
        <v>180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20" t="s">
        <v>24</v>
      </c>
      <c r="BK105" s="182">
        <f>ROUND(I105*H105,2)</f>
        <v>0</v>
      </c>
      <c r="BL105" s="20" t="s">
        <v>189</v>
      </c>
      <c r="BM105" s="20" t="s">
        <v>1441</v>
      </c>
    </row>
    <row r="106" spans="2:65" s="1" customFormat="1" ht="27">
      <c r="B106" s="37"/>
      <c r="D106" s="193" t="s">
        <v>204</v>
      </c>
      <c r="F106" s="194" t="s">
        <v>1436</v>
      </c>
      <c r="I106" s="195"/>
      <c r="L106" s="37"/>
      <c r="M106" s="196"/>
      <c r="N106" s="38"/>
      <c r="O106" s="38"/>
      <c r="P106" s="38"/>
      <c r="Q106" s="38"/>
      <c r="R106" s="38"/>
      <c r="S106" s="38"/>
      <c r="T106" s="66"/>
      <c r="AT106" s="20" t="s">
        <v>204</v>
      </c>
      <c r="AU106" s="20" t="s">
        <v>83</v>
      </c>
    </row>
    <row r="107" spans="2:65" s="1" customFormat="1" ht="38.25" customHeight="1">
      <c r="B107" s="170"/>
      <c r="C107" s="183" t="s">
        <v>699</v>
      </c>
      <c r="D107" s="183" t="s">
        <v>192</v>
      </c>
      <c r="E107" s="184" t="s">
        <v>1442</v>
      </c>
      <c r="F107" s="185" t="s">
        <v>1443</v>
      </c>
      <c r="G107" s="186" t="s">
        <v>194</v>
      </c>
      <c r="H107" s="187">
        <v>10</v>
      </c>
      <c r="I107" s="188"/>
      <c r="J107" s="189">
        <f>ROUND(I107*H107,2)</f>
        <v>0</v>
      </c>
      <c r="K107" s="185" t="s">
        <v>5</v>
      </c>
      <c r="L107" s="190"/>
      <c r="M107" s="191" t="s">
        <v>5</v>
      </c>
      <c r="N107" s="192" t="s">
        <v>45</v>
      </c>
      <c r="O107" s="38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AR107" s="20" t="s">
        <v>195</v>
      </c>
      <c r="AT107" s="20" t="s">
        <v>192</v>
      </c>
      <c r="AU107" s="20" t="s">
        <v>83</v>
      </c>
      <c r="AY107" s="20" t="s">
        <v>180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20" t="s">
        <v>24</v>
      </c>
      <c r="BK107" s="182">
        <f>ROUND(I107*H107,2)</f>
        <v>0</v>
      </c>
      <c r="BL107" s="20" t="s">
        <v>189</v>
      </c>
      <c r="BM107" s="20" t="s">
        <v>1444</v>
      </c>
    </row>
    <row r="108" spans="2:65" s="10" customFormat="1" ht="29.85" customHeight="1">
      <c r="B108" s="156"/>
      <c r="D108" s="167" t="s">
        <v>73</v>
      </c>
      <c r="E108" s="168" t="s">
        <v>1445</v>
      </c>
      <c r="F108" s="168" t="s">
        <v>1446</v>
      </c>
      <c r="I108" s="159"/>
      <c r="J108" s="169">
        <f>BK108</f>
        <v>0</v>
      </c>
      <c r="L108" s="156"/>
      <c r="M108" s="161"/>
      <c r="N108" s="162"/>
      <c r="O108" s="162"/>
      <c r="P108" s="163">
        <f>SUM(P109:P110)</f>
        <v>0</v>
      </c>
      <c r="Q108" s="162"/>
      <c r="R108" s="163">
        <f>SUM(R109:R110)</f>
        <v>0</v>
      </c>
      <c r="S108" s="162"/>
      <c r="T108" s="164">
        <f>SUM(T109:T110)</f>
        <v>0</v>
      </c>
      <c r="AR108" s="157" t="s">
        <v>83</v>
      </c>
      <c r="AT108" s="165" t="s">
        <v>73</v>
      </c>
      <c r="AU108" s="165" t="s">
        <v>24</v>
      </c>
      <c r="AY108" s="157" t="s">
        <v>180</v>
      </c>
      <c r="BK108" s="166">
        <f>SUM(BK109:BK110)</f>
        <v>0</v>
      </c>
    </row>
    <row r="109" spans="2:65" s="1" customFormat="1" ht="25.5" customHeight="1">
      <c r="B109" s="170"/>
      <c r="C109" s="171" t="s">
        <v>731</v>
      </c>
      <c r="D109" s="171" t="s">
        <v>184</v>
      </c>
      <c r="E109" s="172" t="s">
        <v>1183</v>
      </c>
      <c r="F109" s="173" t="s">
        <v>1184</v>
      </c>
      <c r="G109" s="174" t="s">
        <v>202</v>
      </c>
      <c r="H109" s="175">
        <v>240</v>
      </c>
      <c r="I109" s="176"/>
      <c r="J109" s="177">
        <f>ROUND(I109*H109,2)</f>
        <v>0</v>
      </c>
      <c r="K109" s="173" t="s">
        <v>188</v>
      </c>
      <c r="L109" s="37"/>
      <c r="M109" s="178" t="s">
        <v>5</v>
      </c>
      <c r="N109" s="179" t="s">
        <v>45</v>
      </c>
      <c r="O109" s="38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AR109" s="20" t="s">
        <v>189</v>
      </c>
      <c r="AT109" s="20" t="s">
        <v>184</v>
      </c>
      <c r="AU109" s="20" t="s">
        <v>83</v>
      </c>
      <c r="AY109" s="20" t="s">
        <v>180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20" t="s">
        <v>24</v>
      </c>
      <c r="BK109" s="182">
        <f>ROUND(I109*H109,2)</f>
        <v>0</v>
      </c>
      <c r="BL109" s="20" t="s">
        <v>189</v>
      </c>
      <c r="BM109" s="20" t="s">
        <v>1447</v>
      </c>
    </row>
    <row r="110" spans="2:65" s="1" customFormat="1" ht="25.5" customHeight="1">
      <c r="B110" s="170"/>
      <c r="C110" s="183" t="s">
        <v>705</v>
      </c>
      <c r="D110" s="183" t="s">
        <v>192</v>
      </c>
      <c r="E110" s="184" t="s">
        <v>1448</v>
      </c>
      <c r="F110" s="185" t="s">
        <v>1449</v>
      </c>
      <c r="G110" s="186" t="s">
        <v>192</v>
      </c>
      <c r="H110" s="187">
        <v>240</v>
      </c>
      <c r="I110" s="188"/>
      <c r="J110" s="189">
        <f>ROUND(I110*H110,2)</f>
        <v>0</v>
      </c>
      <c r="K110" s="185" t="s">
        <v>5</v>
      </c>
      <c r="L110" s="190"/>
      <c r="M110" s="191" t="s">
        <v>5</v>
      </c>
      <c r="N110" s="192" t="s">
        <v>45</v>
      </c>
      <c r="O110" s="38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20" t="s">
        <v>195</v>
      </c>
      <c r="AT110" s="20" t="s">
        <v>192</v>
      </c>
      <c r="AU110" s="20" t="s">
        <v>83</v>
      </c>
      <c r="AY110" s="20" t="s">
        <v>180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20" t="s">
        <v>24</v>
      </c>
      <c r="BK110" s="182">
        <f>ROUND(I110*H110,2)</f>
        <v>0</v>
      </c>
      <c r="BL110" s="20" t="s">
        <v>189</v>
      </c>
      <c r="BM110" s="20" t="s">
        <v>1450</v>
      </c>
    </row>
    <row r="111" spans="2:65" s="10" customFormat="1" ht="29.85" customHeight="1">
      <c r="B111" s="156"/>
      <c r="D111" s="167" t="s">
        <v>73</v>
      </c>
      <c r="E111" s="168" t="s">
        <v>305</v>
      </c>
      <c r="F111" s="168" t="s">
        <v>306</v>
      </c>
      <c r="I111" s="159"/>
      <c r="J111" s="169">
        <f>BK111</f>
        <v>0</v>
      </c>
      <c r="L111" s="156"/>
      <c r="M111" s="161"/>
      <c r="N111" s="162"/>
      <c r="O111" s="162"/>
      <c r="P111" s="163">
        <f>SUM(P112:P113)</f>
        <v>0</v>
      </c>
      <c r="Q111" s="162"/>
      <c r="R111" s="163">
        <f>SUM(R112:R113)</f>
        <v>0</v>
      </c>
      <c r="S111" s="162"/>
      <c r="T111" s="164">
        <f>SUM(T112:T113)</f>
        <v>0</v>
      </c>
      <c r="AR111" s="157" t="s">
        <v>83</v>
      </c>
      <c r="AT111" s="165" t="s">
        <v>73</v>
      </c>
      <c r="AU111" s="165" t="s">
        <v>24</v>
      </c>
      <c r="AY111" s="157" t="s">
        <v>180</v>
      </c>
      <c r="BK111" s="166">
        <f>SUM(BK112:BK113)</f>
        <v>0</v>
      </c>
    </row>
    <row r="112" spans="2:65" s="1" customFormat="1" ht="25.5" customHeight="1">
      <c r="B112" s="170"/>
      <c r="C112" s="171" t="s">
        <v>307</v>
      </c>
      <c r="D112" s="171" t="s">
        <v>184</v>
      </c>
      <c r="E112" s="172" t="s">
        <v>308</v>
      </c>
      <c r="F112" s="173" t="s">
        <v>309</v>
      </c>
      <c r="G112" s="174" t="s">
        <v>187</v>
      </c>
      <c r="H112" s="175">
        <v>3</v>
      </c>
      <c r="I112" s="176"/>
      <c r="J112" s="177">
        <f>ROUND(I112*H112,2)</f>
        <v>0</v>
      </c>
      <c r="K112" s="173" t="s">
        <v>188</v>
      </c>
      <c r="L112" s="37"/>
      <c r="M112" s="178" t="s">
        <v>5</v>
      </c>
      <c r="N112" s="179" t="s">
        <v>45</v>
      </c>
      <c r="O112" s="38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20" t="s">
        <v>189</v>
      </c>
      <c r="AT112" s="20" t="s">
        <v>184</v>
      </c>
      <c r="AU112" s="20" t="s">
        <v>83</v>
      </c>
      <c r="AY112" s="20" t="s">
        <v>180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20" t="s">
        <v>24</v>
      </c>
      <c r="BK112" s="182">
        <f>ROUND(I112*H112,2)</f>
        <v>0</v>
      </c>
      <c r="BL112" s="20" t="s">
        <v>189</v>
      </c>
      <c r="BM112" s="20" t="s">
        <v>310</v>
      </c>
    </row>
    <row r="113" spans="2:65" s="1" customFormat="1" ht="25.5" customHeight="1">
      <c r="B113" s="170"/>
      <c r="C113" s="183" t="s">
        <v>311</v>
      </c>
      <c r="D113" s="183" t="s">
        <v>192</v>
      </c>
      <c r="E113" s="184" t="s">
        <v>312</v>
      </c>
      <c r="F113" s="185" t="s">
        <v>313</v>
      </c>
      <c r="G113" s="186" t="s">
        <v>194</v>
      </c>
      <c r="H113" s="187">
        <v>3</v>
      </c>
      <c r="I113" s="188"/>
      <c r="J113" s="189">
        <f>ROUND(I113*H113,2)</f>
        <v>0</v>
      </c>
      <c r="K113" s="185" t="s">
        <v>5</v>
      </c>
      <c r="L113" s="190"/>
      <c r="M113" s="191" t="s">
        <v>5</v>
      </c>
      <c r="N113" s="192" t="s">
        <v>45</v>
      </c>
      <c r="O113" s="38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AR113" s="20" t="s">
        <v>195</v>
      </c>
      <c r="AT113" s="20" t="s">
        <v>192</v>
      </c>
      <c r="AU113" s="20" t="s">
        <v>83</v>
      </c>
      <c r="AY113" s="20" t="s">
        <v>180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20" t="s">
        <v>24</v>
      </c>
      <c r="BK113" s="182">
        <f>ROUND(I113*H113,2)</f>
        <v>0</v>
      </c>
      <c r="BL113" s="20" t="s">
        <v>189</v>
      </c>
      <c r="BM113" s="20" t="s">
        <v>314</v>
      </c>
    </row>
    <row r="114" spans="2:65" s="10" customFormat="1" ht="29.85" customHeight="1">
      <c r="B114" s="156"/>
      <c r="D114" s="167" t="s">
        <v>73</v>
      </c>
      <c r="E114" s="168" t="s">
        <v>1401</v>
      </c>
      <c r="F114" s="168" t="s">
        <v>1402</v>
      </c>
      <c r="I114" s="159"/>
      <c r="J114" s="169">
        <f>BK114</f>
        <v>0</v>
      </c>
      <c r="L114" s="156"/>
      <c r="M114" s="161"/>
      <c r="N114" s="162"/>
      <c r="O114" s="162"/>
      <c r="P114" s="163">
        <f>SUM(P115:P116)</f>
        <v>0</v>
      </c>
      <c r="Q114" s="162"/>
      <c r="R114" s="163">
        <f>SUM(R115:R116)</f>
        <v>0</v>
      </c>
      <c r="S114" s="162"/>
      <c r="T114" s="164">
        <f>SUM(T115:T116)</f>
        <v>0</v>
      </c>
      <c r="AR114" s="157" t="s">
        <v>83</v>
      </c>
      <c r="AT114" s="165" t="s">
        <v>73</v>
      </c>
      <c r="AU114" s="165" t="s">
        <v>24</v>
      </c>
      <c r="AY114" s="157" t="s">
        <v>180</v>
      </c>
      <c r="BK114" s="166">
        <f>SUM(BK115:BK116)</f>
        <v>0</v>
      </c>
    </row>
    <row r="115" spans="2:65" s="1" customFormat="1" ht="38.25" customHeight="1">
      <c r="B115" s="170"/>
      <c r="C115" s="171" t="s">
        <v>479</v>
      </c>
      <c r="D115" s="171" t="s">
        <v>184</v>
      </c>
      <c r="E115" s="172" t="s">
        <v>1403</v>
      </c>
      <c r="F115" s="173" t="s">
        <v>1404</v>
      </c>
      <c r="G115" s="174" t="s">
        <v>187</v>
      </c>
      <c r="H115" s="175">
        <v>10</v>
      </c>
      <c r="I115" s="176"/>
      <c r="J115" s="177">
        <f>ROUND(I115*H115,2)</f>
        <v>0</v>
      </c>
      <c r="K115" s="173" t="s">
        <v>188</v>
      </c>
      <c r="L115" s="37"/>
      <c r="M115" s="178" t="s">
        <v>5</v>
      </c>
      <c r="N115" s="179" t="s">
        <v>45</v>
      </c>
      <c r="O115" s="38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AR115" s="20" t="s">
        <v>189</v>
      </c>
      <c r="AT115" s="20" t="s">
        <v>184</v>
      </c>
      <c r="AU115" s="20" t="s">
        <v>83</v>
      </c>
      <c r="AY115" s="20" t="s">
        <v>180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20" t="s">
        <v>24</v>
      </c>
      <c r="BK115" s="182">
        <f>ROUND(I115*H115,2)</f>
        <v>0</v>
      </c>
      <c r="BL115" s="20" t="s">
        <v>189</v>
      </c>
      <c r="BM115" s="20" t="s">
        <v>1405</v>
      </c>
    </row>
    <row r="116" spans="2:65" s="1" customFormat="1" ht="16.5" customHeight="1">
      <c r="B116" s="170"/>
      <c r="C116" s="183" t="s">
        <v>491</v>
      </c>
      <c r="D116" s="183" t="s">
        <v>192</v>
      </c>
      <c r="E116" s="184" t="s">
        <v>1406</v>
      </c>
      <c r="F116" s="185" t="s">
        <v>1407</v>
      </c>
      <c r="G116" s="186" t="s">
        <v>194</v>
      </c>
      <c r="H116" s="187">
        <v>10</v>
      </c>
      <c r="I116" s="188"/>
      <c r="J116" s="189">
        <f>ROUND(I116*H116,2)</f>
        <v>0</v>
      </c>
      <c r="K116" s="185" t="s">
        <v>5</v>
      </c>
      <c r="L116" s="190"/>
      <c r="M116" s="191" t="s">
        <v>5</v>
      </c>
      <c r="N116" s="192" t="s">
        <v>45</v>
      </c>
      <c r="O116" s="38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20" t="s">
        <v>195</v>
      </c>
      <c r="AT116" s="20" t="s">
        <v>192</v>
      </c>
      <c r="AU116" s="20" t="s">
        <v>83</v>
      </c>
      <c r="AY116" s="20" t="s">
        <v>180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20" t="s">
        <v>24</v>
      </c>
      <c r="BK116" s="182">
        <f>ROUND(I116*H116,2)</f>
        <v>0</v>
      </c>
      <c r="BL116" s="20" t="s">
        <v>189</v>
      </c>
      <c r="BM116" s="20" t="s">
        <v>1408</v>
      </c>
    </row>
    <row r="117" spans="2:65" s="10" customFormat="1" ht="29.85" customHeight="1">
      <c r="B117" s="156"/>
      <c r="D117" s="167" t="s">
        <v>73</v>
      </c>
      <c r="E117" s="168" t="s">
        <v>1451</v>
      </c>
      <c r="F117" s="168" t="s">
        <v>1452</v>
      </c>
      <c r="I117" s="159"/>
      <c r="J117" s="169">
        <f>BK117</f>
        <v>0</v>
      </c>
      <c r="L117" s="156"/>
      <c r="M117" s="161"/>
      <c r="N117" s="162"/>
      <c r="O117" s="162"/>
      <c r="P117" s="163">
        <f>SUM(P118:P123)</f>
        <v>0</v>
      </c>
      <c r="Q117" s="162"/>
      <c r="R117" s="163">
        <f>SUM(R118:R123)</f>
        <v>0</v>
      </c>
      <c r="S117" s="162"/>
      <c r="T117" s="164">
        <f>SUM(T118:T123)</f>
        <v>0</v>
      </c>
      <c r="AR117" s="157" t="s">
        <v>83</v>
      </c>
      <c r="AT117" s="165" t="s">
        <v>73</v>
      </c>
      <c r="AU117" s="165" t="s">
        <v>24</v>
      </c>
      <c r="AY117" s="157" t="s">
        <v>180</v>
      </c>
      <c r="BK117" s="166">
        <f>SUM(BK118:BK123)</f>
        <v>0</v>
      </c>
    </row>
    <row r="118" spans="2:65" s="1" customFormat="1" ht="16.5" customHeight="1">
      <c r="B118" s="170"/>
      <c r="C118" s="171" t="s">
        <v>495</v>
      </c>
      <c r="D118" s="171" t="s">
        <v>184</v>
      </c>
      <c r="E118" s="172" t="s">
        <v>1453</v>
      </c>
      <c r="F118" s="173" t="s">
        <v>1454</v>
      </c>
      <c r="G118" s="174" t="s">
        <v>187</v>
      </c>
      <c r="H118" s="175">
        <v>3</v>
      </c>
      <c r="I118" s="176"/>
      <c r="J118" s="177">
        <f t="shared" ref="J118:J123" si="0">ROUND(I118*H118,2)</f>
        <v>0</v>
      </c>
      <c r="K118" s="173" t="s">
        <v>188</v>
      </c>
      <c r="L118" s="37"/>
      <c r="M118" s="178" t="s">
        <v>5</v>
      </c>
      <c r="N118" s="179" t="s">
        <v>45</v>
      </c>
      <c r="O118" s="38"/>
      <c r="P118" s="180">
        <f t="shared" ref="P118:P123" si="1">O118*H118</f>
        <v>0</v>
      </c>
      <c r="Q118" s="180">
        <v>0</v>
      </c>
      <c r="R118" s="180">
        <f t="shared" ref="R118:R123" si="2">Q118*H118</f>
        <v>0</v>
      </c>
      <c r="S118" s="180">
        <v>0</v>
      </c>
      <c r="T118" s="181">
        <f t="shared" ref="T118:T123" si="3">S118*H118</f>
        <v>0</v>
      </c>
      <c r="AR118" s="20" t="s">
        <v>189</v>
      </c>
      <c r="AT118" s="20" t="s">
        <v>184</v>
      </c>
      <c r="AU118" s="20" t="s">
        <v>83</v>
      </c>
      <c r="AY118" s="20" t="s">
        <v>180</v>
      </c>
      <c r="BE118" s="182">
        <f t="shared" ref="BE118:BE123" si="4">IF(N118="základní",J118,0)</f>
        <v>0</v>
      </c>
      <c r="BF118" s="182">
        <f t="shared" ref="BF118:BF123" si="5">IF(N118="snížená",J118,0)</f>
        <v>0</v>
      </c>
      <c r="BG118" s="182">
        <f t="shared" ref="BG118:BG123" si="6">IF(N118="zákl. přenesená",J118,0)</f>
        <v>0</v>
      </c>
      <c r="BH118" s="182">
        <f t="shared" ref="BH118:BH123" si="7">IF(N118="sníž. přenesená",J118,0)</f>
        <v>0</v>
      </c>
      <c r="BI118" s="182">
        <f t="shared" ref="BI118:BI123" si="8">IF(N118="nulová",J118,0)</f>
        <v>0</v>
      </c>
      <c r="BJ118" s="20" t="s">
        <v>24</v>
      </c>
      <c r="BK118" s="182">
        <f t="shared" ref="BK118:BK123" si="9">ROUND(I118*H118,2)</f>
        <v>0</v>
      </c>
      <c r="BL118" s="20" t="s">
        <v>189</v>
      </c>
      <c r="BM118" s="20" t="s">
        <v>1455</v>
      </c>
    </row>
    <row r="119" spans="2:65" s="1" customFormat="1" ht="25.5" customHeight="1">
      <c r="B119" s="170"/>
      <c r="C119" s="171" t="s">
        <v>673</v>
      </c>
      <c r="D119" s="171" t="s">
        <v>184</v>
      </c>
      <c r="E119" s="172" t="s">
        <v>1456</v>
      </c>
      <c r="F119" s="173" t="s">
        <v>1457</v>
      </c>
      <c r="G119" s="174" t="s">
        <v>187</v>
      </c>
      <c r="H119" s="175">
        <v>6</v>
      </c>
      <c r="I119" s="176"/>
      <c r="J119" s="177">
        <f t="shared" si="0"/>
        <v>0</v>
      </c>
      <c r="K119" s="173" t="s">
        <v>188</v>
      </c>
      <c r="L119" s="37"/>
      <c r="M119" s="178" t="s">
        <v>5</v>
      </c>
      <c r="N119" s="179" t="s">
        <v>45</v>
      </c>
      <c r="O119" s="38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AR119" s="20" t="s">
        <v>189</v>
      </c>
      <c r="AT119" s="20" t="s">
        <v>184</v>
      </c>
      <c r="AU119" s="20" t="s">
        <v>83</v>
      </c>
      <c r="AY119" s="20" t="s">
        <v>180</v>
      </c>
      <c r="BE119" s="182">
        <f t="shared" si="4"/>
        <v>0</v>
      </c>
      <c r="BF119" s="182">
        <f t="shared" si="5"/>
        <v>0</v>
      </c>
      <c r="BG119" s="182">
        <f t="shared" si="6"/>
        <v>0</v>
      </c>
      <c r="BH119" s="182">
        <f t="shared" si="7"/>
        <v>0</v>
      </c>
      <c r="BI119" s="182">
        <f t="shared" si="8"/>
        <v>0</v>
      </c>
      <c r="BJ119" s="20" t="s">
        <v>24</v>
      </c>
      <c r="BK119" s="182">
        <f t="shared" si="9"/>
        <v>0</v>
      </c>
      <c r="BL119" s="20" t="s">
        <v>189</v>
      </c>
      <c r="BM119" s="20" t="s">
        <v>1458</v>
      </c>
    </row>
    <row r="120" spans="2:65" s="1" customFormat="1" ht="25.5" customHeight="1">
      <c r="B120" s="170"/>
      <c r="C120" s="183" t="s">
        <v>677</v>
      </c>
      <c r="D120" s="183" t="s">
        <v>192</v>
      </c>
      <c r="E120" s="184" t="s">
        <v>1459</v>
      </c>
      <c r="F120" s="185" t="s">
        <v>1460</v>
      </c>
      <c r="G120" s="186" t="s">
        <v>194</v>
      </c>
      <c r="H120" s="187">
        <v>3</v>
      </c>
      <c r="I120" s="188"/>
      <c r="J120" s="189">
        <f t="shared" si="0"/>
        <v>0</v>
      </c>
      <c r="K120" s="185" t="s">
        <v>5</v>
      </c>
      <c r="L120" s="190"/>
      <c r="M120" s="191" t="s">
        <v>5</v>
      </c>
      <c r="N120" s="192" t="s">
        <v>45</v>
      </c>
      <c r="O120" s="38"/>
      <c r="P120" s="180">
        <f t="shared" si="1"/>
        <v>0</v>
      </c>
      <c r="Q120" s="180">
        <v>0</v>
      </c>
      <c r="R120" s="180">
        <f t="shared" si="2"/>
        <v>0</v>
      </c>
      <c r="S120" s="180">
        <v>0</v>
      </c>
      <c r="T120" s="181">
        <f t="shared" si="3"/>
        <v>0</v>
      </c>
      <c r="AR120" s="20" t="s">
        <v>195</v>
      </c>
      <c r="AT120" s="20" t="s">
        <v>192</v>
      </c>
      <c r="AU120" s="20" t="s">
        <v>83</v>
      </c>
      <c r="AY120" s="20" t="s">
        <v>180</v>
      </c>
      <c r="BE120" s="182">
        <f t="shared" si="4"/>
        <v>0</v>
      </c>
      <c r="BF120" s="182">
        <f t="shared" si="5"/>
        <v>0</v>
      </c>
      <c r="BG120" s="182">
        <f t="shared" si="6"/>
        <v>0</v>
      </c>
      <c r="BH120" s="182">
        <f t="shared" si="7"/>
        <v>0</v>
      </c>
      <c r="BI120" s="182">
        <f t="shared" si="8"/>
        <v>0</v>
      </c>
      <c r="BJ120" s="20" t="s">
        <v>24</v>
      </c>
      <c r="BK120" s="182">
        <f t="shared" si="9"/>
        <v>0</v>
      </c>
      <c r="BL120" s="20" t="s">
        <v>189</v>
      </c>
      <c r="BM120" s="20" t="s">
        <v>1461</v>
      </c>
    </row>
    <row r="121" spans="2:65" s="1" customFormat="1" ht="16.5" customHeight="1">
      <c r="B121" s="170"/>
      <c r="C121" s="183" t="s">
        <v>681</v>
      </c>
      <c r="D121" s="183" t="s">
        <v>192</v>
      </c>
      <c r="E121" s="184" t="s">
        <v>1462</v>
      </c>
      <c r="F121" s="185" t="s">
        <v>1463</v>
      </c>
      <c r="G121" s="186" t="s">
        <v>194</v>
      </c>
      <c r="H121" s="187">
        <v>6</v>
      </c>
      <c r="I121" s="188"/>
      <c r="J121" s="189">
        <f t="shared" si="0"/>
        <v>0</v>
      </c>
      <c r="K121" s="185" t="s">
        <v>5</v>
      </c>
      <c r="L121" s="190"/>
      <c r="M121" s="191" t="s">
        <v>5</v>
      </c>
      <c r="N121" s="192" t="s">
        <v>45</v>
      </c>
      <c r="O121" s="38"/>
      <c r="P121" s="180">
        <f t="shared" si="1"/>
        <v>0</v>
      </c>
      <c r="Q121" s="180">
        <v>0</v>
      </c>
      <c r="R121" s="180">
        <f t="shared" si="2"/>
        <v>0</v>
      </c>
      <c r="S121" s="180">
        <v>0</v>
      </c>
      <c r="T121" s="181">
        <f t="shared" si="3"/>
        <v>0</v>
      </c>
      <c r="AR121" s="20" t="s">
        <v>195</v>
      </c>
      <c r="AT121" s="20" t="s">
        <v>192</v>
      </c>
      <c r="AU121" s="20" t="s">
        <v>83</v>
      </c>
      <c r="AY121" s="20" t="s">
        <v>180</v>
      </c>
      <c r="BE121" s="182">
        <f t="shared" si="4"/>
        <v>0</v>
      </c>
      <c r="BF121" s="182">
        <f t="shared" si="5"/>
        <v>0</v>
      </c>
      <c r="BG121" s="182">
        <f t="shared" si="6"/>
        <v>0</v>
      </c>
      <c r="BH121" s="182">
        <f t="shared" si="7"/>
        <v>0</v>
      </c>
      <c r="BI121" s="182">
        <f t="shared" si="8"/>
        <v>0</v>
      </c>
      <c r="BJ121" s="20" t="s">
        <v>24</v>
      </c>
      <c r="BK121" s="182">
        <f t="shared" si="9"/>
        <v>0</v>
      </c>
      <c r="BL121" s="20" t="s">
        <v>189</v>
      </c>
      <c r="BM121" s="20" t="s">
        <v>1464</v>
      </c>
    </row>
    <row r="122" spans="2:65" s="1" customFormat="1" ht="16.5" customHeight="1">
      <c r="B122" s="170"/>
      <c r="C122" s="183" t="s">
        <v>685</v>
      </c>
      <c r="D122" s="183" t="s">
        <v>192</v>
      </c>
      <c r="E122" s="184" t="s">
        <v>1465</v>
      </c>
      <c r="F122" s="185" t="s">
        <v>1466</v>
      </c>
      <c r="G122" s="186" t="s">
        <v>194</v>
      </c>
      <c r="H122" s="187">
        <v>3</v>
      </c>
      <c r="I122" s="188"/>
      <c r="J122" s="189">
        <f t="shared" si="0"/>
        <v>0</v>
      </c>
      <c r="K122" s="185" t="s">
        <v>5</v>
      </c>
      <c r="L122" s="190"/>
      <c r="M122" s="191" t="s">
        <v>5</v>
      </c>
      <c r="N122" s="192" t="s">
        <v>45</v>
      </c>
      <c r="O122" s="38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AR122" s="20" t="s">
        <v>195</v>
      </c>
      <c r="AT122" s="20" t="s">
        <v>192</v>
      </c>
      <c r="AU122" s="20" t="s">
        <v>83</v>
      </c>
      <c r="AY122" s="20" t="s">
        <v>180</v>
      </c>
      <c r="BE122" s="182">
        <f t="shared" si="4"/>
        <v>0</v>
      </c>
      <c r="BF122" s="182">
        <f t="shared" si="5"/>
        <v>0</v>
      </c>
      <c r="BG122" s="182">
        <f t="shared" si="6"/>
        <v>0</v>
      </c>
      <c r="BH122" s="182">
        <f t="shared" si="7"/>
        <v>0</v>
      </c>
      <c r="BI122" s="182">
        <f t="shared" si="8"/>
        <v>0</v>
      </c>
      <c r="BJ122" s="20" t="s">
        <v>24</v>
      </c>
      <c r="BK122" s="182">
        <f t="shared" si="9"/>
        <v>0</v>
      </c>
      <c r="BL122" s="20" t="s">
        <v>189</v>
      </c>
      <c r="BM122" s="20" t="s">
        <v>1467</v>
      </c>
    </row>
    <row r="123" spans="2:65" s="1" customFormat="1" ht="16.5" customHeight="1">
      <c r="B123" s="170"/>
      <c r="C123" s="183" t="s">
        <v>691</v>
      </c>
      <c r="D123" s="183" t="s">
        <v>192</v>
      </c>
      <c r="E123" s="184" t="s">
        <v>1468</v>
      </c>
      <c r="F123" s="185" t="s">
        <v>1469</v>
      </c>
      <c r="G123" s="186" t="s">
        <v>194</v>
      </c>
      <c r="H123" s="187">
        <v>3</v>
      </c>
      <c r="I123" s="188"/>
      <c r="J123" s="189">
        <f t="shared" si="0"/>
        <v>0</v>
      </c>
      <c r="K123" s="185" t="s">
        <v>5</v>
      </c>
      <c r="L123" s="190"/>
      <c r="M123" s="191" t="s">
        <v>5</v>
      </c>
      <c r="N123" s="192" t="s">
        <v>45</v>
      </c>
      <c r="O123" s="38"/>
      <c r="P123" s="180">
        <f t="shared" si="1"/>
        <v>0</v>
      </c>
      <c r="Q123" s="180">
        <v>0</v>
      </c>
      <c r="R123" s="180">
        <f t="shared" si="2"/>
        <v>0</v>
      </c>
      <c r="S123" s="180">
        <v>0</v>
      </c>
      <c r="T123" s="181">
        <f t="shared" si="3"/>
        <v>0</v>
      </c>
      <c r="AR123" s="20" t="s">
        <v>195</v>
      </c>
      <c r="AT123" s="20" t="s">
        <v>192</v>
      </c>
      <c r="AU123" s="20" t="s">
        <v>83</v>
      </c>
      <c r="AY123" s="20" t="s">
        <v>180</v>
      </c>
      <c r="BE123" s="182">
        <f t="shared" si="4"/>
        <v>0</v>
      </c>
      <c r="BF123" s="182">
        <f t="shared" si="5"/>
        <v>0</v>
      </c>
      <c r="BG123" s="182">
        <f t="shared" si="6"/>
        <v>0</v>
      </c>
      <c r="BH123" s="182">
        <f t="shared" si="7"/>
        <v>0</v>
      </c>
      <c r="BI123" s="182">
        <f t="shared" si="8"/>
        <v>0</v>
      </c>
      <c r="BJ123" s="20" t="s">
        <v>24</v>
      </c>
      <c r="BK123" s="182">
        <f t="shared" si="9"/>
        <v>0</v>
      </c>
      <c r="BL123" s="20" t="s">
        <v>189</v>
      </c>
      <c r="BM123" s="20" t="s">
        <v>1470</v>
      </c>
    </row>
    <row r="124" spans="2:65" s="10" customFormat="1" ht="29.85" customHeight="1">
      <c r="B124" s="156"/>
      <c r="D124" s="167" t="s">
        <v>73</v>
      </c>
      <c r="E124" s="168" t="s">
        <v>373</v>
      </c>
      <c r="F124" s="168" t="s">
        <v>374</v>
      </c>
      <c r="I124" s="159"/>
      <c r="J124" s="169">
        <f>BK124</f>
        <v>0</v>
      </c>
      <c r="L124" s="156"/>
      <c r="M124" s="161"/>
      <c r="N124" s="162"/>
      <c r="O124" s="162"/>
      <c r="P124" s="163">
        <f>P125</f>
        <v>0</v>
      </c>
      <c r="Q124" s="162"/>
      <c r="R124" s="163">
        <f>R125</f>
        <v>0</v>
      </c>
      <c r="S124" s="162"/>
      <c r="T124" s="164">
        <f>T125</f>
        <v>0</v>
      </c>
      <c r="AR124" s="157" t="s">
        <v>83</v>
      </c>
      <c r="AT124" s="165" t="s">
        <v>73</v>
      </c>
      <c r="AU124" s="165" t="s">
        <v>24</v>
      </c>
      <c r="AY124" s="157" t="s">
        <v>180</v>
      </c>
      <c r="BK124" s="166">
        <f>BK125</f>
        <v>0</v>
      </c>
    </row>
    <row r="125" spans="2:65" s="1" customFormat="1" ht="16.5" customHeight="1">
      <c r="B125" s="170"/>
      <c r="C125" s="183" t="s">
        <v>375</v>
      </c>
      <c r="D125" s="183" t="s">
        <v>192</v>
      </c>
      <c r="E125" s="184" t="s">
        <v>376</v>
      </c>
      <c r="F125" s="185" t="s">
        <v>377</v>
      </c>
      <c r="G125" s="186" t="s">
        <v>194</v>
      </c>
      <c r="H125" s="187">
        <v>3</v>
      </c>
      <c r="I125" s="188"/>
      <c r="J125" s="189">
        <f>ROUND(I125*H125,2)</f>
        <v>0</v>
      </c>
      <c r="K125" s="185" t="s">
        <v>5</v>
      </c>
      <c r="L125" s="190"/>
      <c r="M125" s="191" t="s">
        <v>5</v>
      </c>
      <c r="N125" s="192" t="s">
        <v>45</v>
      </c>
      <c r="O125" s="3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AR125" s="20" t="s">
        <v>195</v>
      </c>
      <c r="AT125" s="20" t="s">
        <v>192</v>
      </c>
      <c r="AU125" s="20" t="s">
        <v>83</v>
      </c>
      <c r="AY125" s="20" t="s">
        <v>180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20" t="s">
        <v>24</v>
      </c>
      <c r="BK125" s="182">
        <f>ROUND(I125*H125,2)</f>
        <v>0</v>
      </c>
      <c r="BL125" s="20" t="s">
        <v>189</v>
      </c>
      <c r="BM125" s="20" t="s">
        <v>378</v>
      </c>
    </row>
    <row r="126" spans="2:65" s="10" customFormat="1" ht="29.85" customHeight="1">
      <c r="B126" s="156"/>
      <c r="D126" s="167" t="s">
        <v>73</v>
      </c>
      <c r="E126" s="168" t="s">
        <v>1409</v>
      </c>
      <c r="F126" s="168" t="s">
        <v>1471</v>
      </c>
      <c r="I126" s="159"/>
      <c r="J126" s="169">
        <f>BK126</f>
        <v>0</v>
      </c>
      <c r="L126" s="156"/>
      <c r="M126" s="161"/>
      <c r="N126" s="162"/>
      <c r="O126" s="162"/>
      <c r="P126" s="163">
        <f>SUM(P127:P128)</f>
        <v>0</v>
      </c>
      <c r="Q126" s="162"/>
      <c r="R126" s="163">
        <f>SUM(R127:R128)</f>
        <v>0</v>
      </c>
      <c r="S126" s="162"/>
      <c r="T126" s="164">
        <f>SUM(T127:T128)</f>
        <v>0</v>
      </c>
      <c r="AR126" s="157" t="s">
        <v>83</v>
      </c>
      <c r="AT126" s="165" t="s">
        <v>73</v>
      </c>
      <c r="AU126" s="165" t="s">
        <v>24</v>
      </c>
      <c r="AY126" s="157" t="s">
        <v>180</v>
      </c>
      <c r="BK126" s="166">
        <f>SUM(BK127:BK128)</f>
        <v>0</v>
      </c>
    </row>
    <row r="127" spans="2:65" s="1" customFormat="1" ht="25.5" customHeight="1">
      <c r="B127" s="170"/>
      <c r="C127" s="171" t="s">
        <v>659</v>
      </c>
      <c r="D127" s="171" t="s">
        <v>184</v>
      </c>
      <c r="E127" s="172" t="s">
        <v>1411</v>
      </c>
      <c r="F127" s="173" t="s">
        <v>1412</v>
      </c>
      <c r="G127" s="174" t="s">
        <v>202</v>
      </c>
      <c r="H127" s="175">
        <v>140</v>
      </c>
      <c r="I127" s="176"/>
      <c r="J127" s="177">
        <f>ROUND(I127*H127,2)</f>
        <v>0</v>
      </c>
      <c r="K127" s="173" t="s">
        <v>188</v>
      </c>
      <c r="L127" s="37"/>
      <c r="M127" s="178" t="s">
        <v>5</v>
      </c>
      <c r="N127" s="179" t="s">
        <v>45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189</v>
      </c>
      <c r="AT127" s="20" t="s">
        <v>184</v>
      </c>
      <c r="AU127" s="20" t="s">
        <v>83</v>
      </c>
      <c r="AY127" s="20" t="s">
        <v>180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24</v>
      </c>
      <c r="BK127" s="182">
        <f>ROUND(I127*H127,2)</f>
        <v>0</v>
      </c>
      <c r="BL127" s="20" t="s">
        <v>189</v>
      </c>
      <c r="BM127" s="20" t="s">
        <v>1413</v>
      </c>
    </row>
    <row r="128" spans="2:65" s="1" customFormat="1" ht="38.25" customHeight="1">
      <c r="B128" s="170"/>
      <c r="C128" s="183" t="s">
        <v>665</v>
      </c>
      <c r="D128" s="183" t="s">
        <v>192</v>
      </c>
      <c r="E128" s="184" t="s">
        <v>1414</v>
      </c>
      <c r="F128" s="185" t="s">
        <v>1415</v>
      </c>
      <c r="G128" s="186" t="s">
        <v>192</v>
      </c>
      <c r="H128" s="187">
        <v>140</v>
      </c>
      <c r="I128" s="188"/>
      <c r="J128" s="189">
        <f>ROUND(I128*H128,2)</f>
        <v>0</v>
      </c>
      <c r="K128" s="185" t="s">
        <v>5</v>
      </c>
      <c r="L128" s="190"/>
      <c r="M128" s="191" t="s">
        <v>5</v>
      </c>
      <c r="N128" s="192" t="s">
        <v>45</v>
      </c>
      <c r="O128" s="3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20" t="s">
        <v>195</v>
      </c>
      <c r="AT128" s="20" t="s">
        <v>192</v>
      </c>
      <c r="AU128" s="20" t="s">
        <v>83</v>
      </c>
      <c r="AY128" s="20" t="s">
        <v>180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20" t="s">
        <v>24</v>
      </c>
      <c r="BK128" s="182">
        <f>ROUND(I128*H128,2)</f>
        <v>0</v>
      </c>
      <c r="BL128" s="20" t="s">
        <v>189</v>
      </c>
      <c r="BM128" s="20" t="s">
        <v>1416</v>
      </c>
    </row>
    <row r="129" spans="2:65" s="10" customFormat="1" ht="29.85" customHeight="1">
      <c r="B129" s="156"/>
      <c r="D129" s="167" t="s">
        <v>73</v>
      </c>
      <c r="E129" s="168" t="s">
        <v>507</v>
      </c>
      <c r="F129" s="168" t="s">
        <v>508</v>
      </c>
      <c r="I129" s="159"/>
      <c r="J129" s="169">
        <f>BK129</f>
        <v>0</v>
      </c>
      <c r="L129" s="156"/>
      <c r="M129" s="161"/>
      <c r="N129" s="162"/>
      <c r="O129" s="162"/>
      <c r="P129" s="163">
        <f>SUM(P130:P132)</f>
        <v>0</v>
      </c>
      <c r="Q129" s="162"/>
      <c r="R129" s="163">
        <f>SUM(R130:R132)</f>
        <v>1.12E-4</v>
      </c>
      <c r="S129" s="162"/>
      <c r="T129" s="164">
        <f>SUM(T130:T132)</f>
        <v>0</v>
      </c>
      <c r="AR129" s="157" t="s">
        <v>83</v>
      </c>
      <c r="AT129" s="165" t="s">
        <v>73</v>
      </c>
      <c r="AU129" s="165" t="s">
        <v>24</v>
      </c>
      <c r="AY129" s="157" t="s">
        <v>180</v>
      </c>
      <c r="BK129" s="166">
        <f>SUM(BK130:BK132)</f>
        <v>0</v>
      </c>
    </row>
    <row r="130" spans="2:65" s="1" customFormat="1" ht="38.25" customHeight="1">
      <c r="B130" s="170"/>
      <c r="C130" s="171" t="s">
        <v>509</v>
      </c>
      <c r="D130" s="171" t="s">
        <v>184</v>
      </c>
      <c r="E130" s="172" t="s">
        <v>510</v>
      </c>
      <c r="F130" s="173" t="s">
        <v>511</v>
      </c>
      <c r="G130" s="174" t="s">
        <v>512</v>
      </c>
      <c r="H130" s="175">
        <v>0.1</v>
      </c>
      <c r="I130" s="176"/>
      <c r="J130" s="177">
        <f>ROUND(I130*H130,2)</f>
        <v>0</v>
      </c>
      <c r="K130" s="173" t="s">
        <v>472</v>
      </c>
      <c r="L130" s="37"/>
      <c r="M130" s="178" t="s">
        <v>5</v>
      </c>
      <c r="N130" s="179" t="s">
        <v>45</v>
      </c>
      <c r="O130" s="3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0" t="s">
        <v>189</v>
      </c>
      <c r="AT130" s="20" t="s">
        <v>184</v>
      </c>
      <c r="AU130" s="20" t="s">
        <v>83</v>
      </c>
      <c r="AY130" s="20" t="s">
        <v>180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0" t="s">
        <v>24</v>
      </c>
      <c r="BK130" s="182">
        <f>ROUND(I130*H130,2)</f>
        <v>0</v>
      </c>
      <c r="BL130" s="20" t="s">
        <v>189</v>
      </c>
      <c r="BM130" s="20" t="s">
        <v>513</v>
      </c>
    </row>
    <row r="131" spans="2:65" s="1" customFormat="1" ht="25.5" customHeight="1">
      <c r="B131" s="170"/>
      <c r="C131" s="183" t="s">
        <v>514</v>
      </c>
      <c r="D131" s="183" t="s">
        <v>192</v>
      </c>
      <c r="E131" s="184" t="s">
        <v>515</v>
      </c>
      <c r="F131" s="185" t="s">
        <v>516</v>
      </c>
      <c r="G131" s="186" t="s">
        <v>512</v>
      </c>
      <c r="H131" s="187">
        <v>0.02</v>
      </c>
      <c r="I131" s="188"/>
      <c r="J131" s="189">
        <f>ROUND(I131*H131,2)</f>
        <v>0</v>
      </c>
      <c r="K131" s="185" t="s">
        <v>472</v>
      </c>
      <c r="L131" s="190"/>
      <c r="M131" s="191" t="s">
        <v>5</v>
      </c>
      <c r="N131" s="192" t="s">
        <v>45</v>
      </c>
      <c r="O131" s="38"/>
      <c r="P131" s="180">
        <f>O131*H131</f>
        <v>0</v>
      </c>
      <c r="Q131" s="180">
        <v>5.5999999999999999E-3</v>
      </c>
      <c r="R131" s="180">
        <f>Q131*H131</f>
        <v>1.12E-4</v>
      </c>
      <c r="S131" s="180">
        <v>0</v>
      </c>
      <c r="T131" s="181">
        <f>S131*H131</f>
        <v>0</v>
      </c>
      <c r="AR131" s="20" t="s">
        <v>195</v>
      </c>
      <c r="AT131" s="20" t="s">
        <v>192</v>
      </c>
      <c r="AU131" s="20" t="s">
        <v>83</v>
      </c>
      <c r="AY131" s="20" t="s">
        <v>180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0" t="s">
        <v>24</v>
      </c>
      <c r="BK131" s="182">
        <f>ROUND(I131*H131,2)</f>
        <v>0</v>
      </c>
      <c r="BL131" s="20" t="s">
        <v>189</v>
      </c>
      <c r="BM131" s="20" t="s">
        <v>517</v>
      </c>
    </row>
    <row r="132" spans="2:65" s="1" customFormat="1" ht="25.5" customHeight="1">
      <c r="B132" s="170"/>
      <c r="C132" s="183" t="s">
        <v>518</v>
      </c>
      <c r="D132" s="183" t="s">
        <v>192</v>
      </c>
      <c r="E132" s="184" t="s">
        <v>519</v>
      </c>
      <c r="F132" s="185" t="s">
        <v>520</v>
      </c>
      <c r="G132" s="186" t="s">
        <v>521</v>
      </c>
      <c r="H132" s="187">
        <v>2</v>
      </c>
      <c r="I132" s="188"/>
      <c r="J132" s="189">
        <f>ROUND(I132*H132,2)</f>
        <v>0</v>
      </c>
      <c r="K132" s="185" t="s">
        <v>5</v>
      </c>
      <c r="L132" s="190"/>
      <c r="M132" s="191" t="s">
        <v>5</v>
      </c>
      <c r="N132" s="192" t="s">
        <v>45</v>
      </c>
      <c r="O132" s="38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20" t="s">
        <v>195</v>
      </c>
      <c r="AT132" s="20" t="s">
        <v>192</v>
      </c>
      <c r="AU132" s="20" t="s">
        <v>83</v>
      </c>
      <c r="AY132" s="20" t="s">
        <v>180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20" t="s">
        <v>24</v>
      </c>
      <c r="BK132" s="182">
        <f>ROUND(I132*H132,2)</f>
        <v>0</v>
      </c>
      <c r="BL132" s="20" t="s">
        <v>189</v>
      </c>
      <c r="BM132" s="20" t="s">
        <v>522</v>
      </c>
    </row>
    <row r="133" spans="2:65" s="10" customFormat="1" ht="29.85" customHeight="1">
      <c r="B133" s="156"/>
      <c r="D133" s="167" t="s">
        <v>73</v>
      </c>
      <c r="E133" s="168" t="s">
        <v>1472</v>
      </c>
      <c r="F133" s="168" t="s">
        <v>1473</v>
      </c>
      <c r="I133" s="159"/>
      <c r="J133" s="169">
        <f>BK133</f>
        <v>0</v>
      </c>
      <c r="L133" s="156"/>
      <c r="M133" s="161"/>
      <c r="N133" s="162"/>
      <c r="O133" s="162"/>
      <c r="P133" s="163">
        <f>SUM(P134:P139)</f>
        <v>0</v>
      </c>
      <c r="Q133" s="162"/>
      <c r="R133" s="163">
        <f>SUM(R134:R139)</f>
        <v>0</v>
      </c>
      <c r="S133" s="162"/>
      <c r="T133" s="164">
        <f>SUM(T134:T139)</f>
        <v>0</v>
      </c>
      <c r="AR133" s="157" t="s">
        <v>83</v>
      </c>
      <c r="AT133" s="165" t="s">
        <v>73</v>
      </c>
      <c r="AU133" s="165" t="s">
        <v>24</v>
      </c>
      <c r="AY133" s="157" t="s">
        <v>180</v>
      </c>
      <c r="BK133" s="166">
        <f>SUM(BK134:BK139)</f>
        <v>0</v>
      </c>
    </row>
    <row r="134" spans="2:65" s="1" customFormat="1" ht="25.5" customHeight="1">
      <c r="B134" s="170"/>
      <c r="C134" s="171" t="s">
        <v>737</v>
      </c>
      <c r="D134" s="171" t="s">
        <v>184</v>
      </c>
      <c r="E134" s="172" t="s">
        <v>1474</v>
      </c>
      <c r="F134" s="173" t="s">
        <v>1475</v>
      </c>
      <c r="G134" s="174" t="s">
        <v>187</v>
      </c>
      <c r="H134" s="175">
        <v>1</v>
      </c>
      <c r="I134" s="176"/>
      <c r="J134" s="177">
        <f>ROUND(I134*H134,2)</f>
        <v>0</v>
      </c>
      <c r="K134" s="173" t="s">
        <v>188</v>
      </c>
      <c r="L134" s="37"/>
      <c r="M134" s="178" t="s">
        <v>5</v>
      </c>
      <c r="N134" s="179" t="s">
        <v>45</v>
      </c>
      <c r="O134" s="3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20" t="s">
        <v>555</v>
      </c>
      <c r="AT134" s="20" t="s">
        <v>184</v>
      </c>
      <c r="AU134" s="20" t="s">
        <v>83</v>
      </c>
      <c r="AY134" s="20" t="s">
        <v>180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0" t="s">
        <v>24</v>
      </c>
      <c r="BK134" s="182">
        <f>ROUND(I134*H134,2)</f>
        <v>0</v>
      </c>
      <c r="BL134" s="20" t="s">
        <v>555</v>
      </c>
      <c r="BM134" s="20" t="s">
        <v>1476</v>
      </c>
    </row>
    <row r="135" spans="2:65" s="1" customFormat="1" ht="40.5">
      <c r="B135" s="37"/>
      <c r="D135" s="193" t="s">
        <v>204</v>
      </c>
      <c r="F135" s="194" t="s">
        <v>1477</v>
      </c>
      <c r="I135" s="195"/>
      <c r="L135" s="37"/>
      <c r="M135" s="196"/>
      <c r="N135" s="38"/>
      <c r="O135" s="38"/>
      <c r="P135" s="38"/>
      <c r="Q135" s="38"/>
      <c r="R135" s="38"/>
      <c r="S135" s="38"/>
      <c r="T135" s="66"/>
      <c r="AT135" s="20" t="s">
        <v>204</v>
      </c>
      <c r="AU135" s="20" t="s">
        <v>83</v>
      </c>
    </row>
    <row r="136" spans="2:65" s="1" customFormat="1" ht="25.5" customHeight="1">
      <c r="B136" s="170"/>
      <c r="C136" s="171" t="s">
        <v>747</v>
      </c>
      <c r="D136" s="171" t="s">
        <v>184</v>
      </c>
      <c r="E136" s="172" t="s">
        <v>1478</v>
      </c>
      <c r="F136" s="173" t="s">
        <v>1479</v>
      </c>
      <c r="G136" s="174" t="s">
        <v>187</v>
      </c>
      <c r="H136" s="175">
        <v>1</v>
      </c>
      <c r="I136" s="176"/>
      <c r="J136" s="177">
        <f>ROUND(I136*H136,2)</f>
        <v>0</v>
      </c>
      <c r="K136" s="173" t="s">
        <v>188</v>
      </c>
      <c r="L136" s="37"/>
      <c r="M136" s="178" t="s">
        <v>5</v>
      </c>
      <c r="N136" s="179" t="s">
        <v>45</v>
      </c>
      <c r="O136" s="38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AR136" s="20" t="s">
        <v>555</v>
      </c>
      <c r="AT136" s="20" t="s">
        <v>184</v>
      </c>
      <c r="AU136" s="20" t="s">
        <v>83</v>
      </c>
      <c r="AY136" s="20" t="s">
        <v>180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20" t="s">
        <v>24</v>
      </c>
      <c r="BK136" s="182">
        <f>ROUND(I136*H136,2)</f>
        <v>0</v>
      </c>
      <c r="BL136" s="20" t="s">
        <v>555</v>
      </c>
      <c r="BM136" s="20" t="s">
        <v>1480</v>
      </c>
    </row>
    <row r="137" spans="2:65" s="1" customFormat="1" ht="25.5" customHeight="1">
      <c r="B137" s="170"/>
      <c r="C137" s="171" t="s">
        <v>751</v>
      </c>
      <c r="D137" s="171" t="s">
        <v>184</v>
      </c>
      <c r="E137" s="172" t="s">
        <v>1481</v>
      </c>
      <c r="F137" s="173" t="s">
        <v>1482</v>
      </c>
      <c r="G137" s="174" t="s">
        <v>187</v>
      </c>
      <c r="H137" s="175">
        <v>1</v>
      </c>
      <c r="I137" s="176"/>
      <c r="J137" s="177">
        <f>ROUND(I137*H137,2)</f>
        <v>0</v>
      </c>
      <c r="K137" s="173" t="s">
        <v>188</v>
      </c>
      <c r="L137" s="37"/>
      <c r="M137" s="178" t="s">
        <v>5</v>
      </c>
      <c r="N137" s="179" t="s">
        <v>45</v>
      </c>
      <c r="O137" s="3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20" t="s">
        <v>555</v>
      </c>
      <c r="AT137" s="20" t="s">
        <v>184</v>
      </c>
      <c r="AU137" s="20" t="s">
        <v>83</v>
      </c>
      <c r="AY137" s="20" t="s">
        <v>180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20" t="s">
        <v>24</v>
      </c>
      <c r="BK137" s="182">
        <f>ROUND(I137*H137,2)</f>
        <v>0</v>
      </c>
      <c r="BL137" s="20" t="s">
        <v>555</v>
      </c>
      <c r="BM137" s="20" t="s">
        <v>1483</v>
      </c>
    </row>
    <row r="138" spans="2:65" s="1" customFormat="1" ht="25.5" customHeight="1">
      <c r="B138" s="170"/>
      <c r="C138" s="171" t="s">
        <v>655</v>
      </c>
      <c r="D138" s="171" t="s">
        <v>184</v>
      </c>
      <c r="E138" s="172" t="s">
        <v>1484</v>
      </c>
      <c r="F138" s="173" t="s">
        <v>1485</v>
      </c>
      <c r="G138" s="174" t="s">
        <v>187</v>
      </c>
      <c r="H138" s="175">
        <v>1</v>
      </c>
      <c r="I138" s="176"/>
      <c r="J138" s="177">
        <f>ROUND(I138*H138,2)</f>
        <v>0</v>
      </c>
      <c r="K138" s="173" t="s">
        <v>188</v>
      </c>
      <c r="L138" s="37"/>
      <c r="M138" s="178" t="s">
        <v>5</v>
      </c>
      <c r="N138" s="179" t="s">
        <v>45</v>
      </c>
      <c r="O138" s="38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20" t="s">
        <v>555</v>
      </c>
      <c r="AT138" s="20" t="s">
        <v>184</v>
      </c>
      <c r="AU138" s="20" t="s">
        <v>83</v>
      </c>
      <c r="AY138" s="20" t="s">
        <v>180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20" t="s">
        <v>24</v>
      </c>
      <c r="BK138" s="182">
        <f>ROUND(I138*H138,2)</f>
        <v>0</v>
      </c>
      <c r="BL138" s="20" t="s">
        <v>555</v>
      </c>
      <c r="BM138" s="20" t="s">
        <v>1486</v>
      </c>
    </row>
    <row r="139" spans="2:65" s="1" customFormat="1" ht="38.25" customHeight="1">
      <c r="B139" s="170"/>
      <c r="C139" s="183" t="s">
        <v>741</v>
      </c>
      <c r="D139" s="183" t="s">
        <v>192</v>
      </c>
      <c r="E139" s="184" t="s">
        <v>1487</v>
      </c>
      <c r="F139" s="185" t="s">
        <v>1488</v>
      </c>
      <c r="G139" s="186" t="s">
        <v>194</v>
      </c>
      <c r="H139" s="187">
        <v>1</v>
      </c>
      <c r="I139" s="188"/>
      <c r="J139" s="189">
        <f>ROUND(I139*H139,2)</f>
        <v>0</v>
      </c>
      <c r="K139" s="185" t="s">
        <v>5</v>
      </c>
      <c r="L139" s="190"/>
      <c r="M139" s="191" t="s">
        <v>5</v>
      </c>
      <c r="N139" s="192" t="s">
        <v>45</v>
      </c>
      <c r="O139" s="3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20" t="s">
        <v>195</v>
      </c>
      <c r="AT139" s="20" t="s">
        <v>192</v>
      </c>
      <c r="AU139" s="20" t="s">
        <v>83</v>
      </c>
      <c r="AY139" s="20" t="s">
        <v>180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20" t="s">
        <v>24</v>
      </c>
      <c r="BK139" s="182">
        <f>ROUND(I139*H139,2)</f>
        <v>0</v>
      </c>
      <c r="BL139" s="20" t="s">
        <v>189</v>
      </c>
      <c r="BM139" s="20" t="s">
        <v>1489</v>
      </c>
    </row>
    <row r="140" spans="2:65" s="10" customFormat="1" ht="29.85" customHeight="1">
      <c r="B140" s="156"/>
      <c r="D140" s="167" t="s">
        <v>73</v>
      </c>
      <c r="E140" s="168" t="s">
        <v>523</v>
      </c>
      <c r="F140" s="168" t="s">
        <v>524</v>
      </c>
      <c r="I140" s="159"/>
      <c r="J140" s="169">
        <f>BK140</f>
        <v>0</v>
      </c>
      <c r="L140" s="156"/>
      <c r="M140" s="161"/>
      <c r="N140" s="162"/>
      <c r="O140" s="162"/>
      <c r="P140" s="163">
        <f>SUM(P141:P142)</f>
        <v>0</v>
      </c>
      <c r="Q140" s="162"/>
      <c r="R140" s="163">
        <f>SUM(R141:R142)</f>
        <v>0</v>
      </c>
      <c r="S140" s="162"/>
      <c r="T140" s="164">
        <f>SUM(T141:T142)</f>
        <v>0</v>
      </c>
      <c r="AR140" s="157" t="s">
        <v>83</v>
      </c>
      <c r="AT140" s="165" t="s">
        <v>73</v>
      </c>
      <c r="AU140" s="165" t="s">
        <v>24</v>
      </c>
      <c r="AY140" s="157" t="s">
        <v>180</v>
      </c>
      <c r="BK140" s="166">
        <f>SUM(BK141:BK142)</f>
        <v>0</v>
      </c>
    </row>
    <row r="141" spans="2:65" s="1" customFormat="1" ht="25.5" customHeight="1">
      <c r="B141" s="170"/>
      <c r="C141" s="171" t="s">
        <v>525</v>
      </c>
      <c r="D141" s="171" t="s">
        <v>184</v>
      </c>
      <c r="E141" s="172" t="s">
        <v>469</v>
      </c>
      <c r="F141" s="173" t="s">
        <v>470</v>
      </c>
      <c r="G141" s="174" t="s">
        <v>471</v>
      </c>
      <c r="H141" s="175">
        <v>30</v>
      </c>
      <c r="I141" s="176"/>
      <c r="J141" s="177">
        <f>ROUND(I141*H141,2)</f>
        <v>0</v>
      </c>
      <c r="K141" s="173" t="s">
        <v>472</v>
      </c>
      <c r="L141" s="37"/>
      <c r="M141" s="178" t="s">
        <v>5</v>
      </c>
      <c r="N141" s="179" t="s">
        <v>45</v>
      </c>
      <c r="O141" s="38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20" t="s">
        <v>473</v>
      </c>
      <c r="AT141" s="20" t="s">
        <v>184</v>
      </c>
      <c r="AU141" s="20" t="s">
        <v>83</v>
      </c>
      <c r="AY141" s="20" t="s">
        <v>180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20" t="s">
        <v>24</v>
      </c>
      <c r="BK141" s="182">
        <f>ROUND(I141*H141,2)</f>
        <v>0</v>
      </c>
      <c r="BL141" s="20" t="s">
        <v>473</v>
      </c>
      <c r="BM141" s="20" t="s">
        <v>526</v>
      </c>
    </row>
    <row r="142" spans="2:65" s="1" customFormat="1" ht="16.5" customHeight="1">
      <c r="B142" s="170"/>
      <c r="C142" s="183" t="s">
        <v>527</v>
      </c>
      <c r="D142" s="183" t="s">
        <v>192</v>
      </c>
      <c r="E142" s="184" t="s">
        <v>1490</v>
      </c>
      <c r="F142" s="185" t="s">
        <v>529</v>
      </c>
      <c r="G142" s="186" t="s">
        <v>530</v>
      </c>
      <c r="H142" s="187">
        <v>1</v>
      </c>
      <c r="I142" s="188"/>
      <c r="J142" s="189">
        <f>ROUND(I142*H142,2)</f>
        <v>0</v>
      </c>
      <c r="K142" s="185" t="s">
        <v>5</v>
      </c>
      <c r="L142" s="190"/>
      <c r="M142" s="191" t="s">
        <v>5</v>
      </c>
      <c r="N142" s="192" t="s">
        <v>45</v>
      </c>
      <c r="O142" s="38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20" t="s">
        <v>195</v>
      </c>
      <c r="AT142" s="20" t="s">
        <v>192</v>
      </c>
      <c r="AU142" s="20" t="s">
        <v>83</v>
      </c>
      <c r="AY142" s="20" t="s">
        <v>180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20" t="s">
        <v>24</v>
      </c>
      <c r="BK142" s="182">
        <f>ROUND(I142*H142,2)</f>
        <v>0</v>
      </c>
      <c r="BL142" s="20" t="s">
        <v>189</v>
      </c>
      <c r="BM142" s="20" t="s">
        <v>531</v>
      </c>
    </row>
    <row r="143" spans="2:65" s="10" customFormat="1" ht="29.85" customHeight="1">
      <c r="B143" s="156"/>
      <c r="D143" s="167" t="s">
        <v>73</v>
      </c>
      <c r="E143" s="168" t="s">
        <v>532</v>
      </c>
      <c r="F143" s="168" t="s">
        <v>533</v>
      </c>
      <c r="I143" s="159"/>
      <c r="J143" s="169">
        <f>BK143</f>
        <v>0</v>
      </c>
      <c r="L143" s="156"/>
      <c r="M143" s="161"/>
      <c r="N143" s="162"/>
      <c r="O143" s="162"/>
      <c r="P143" s="163">
        <f>SUM(P144:P145)</f>
        <v>0</v>
      </c>
      <c r="Q143" s="162"/>
      <c r="R143" s="163">
        <f>SUM(R144:R145)</f>
        <v>0</v>
      </c>
      <c r="S143" s="162"/>
      <c r="T143" s="164">
        <f>SUM(T144:T145)</f>
        <v>0</v>
      </c>
      <c r="AR143" s="157" t="s">
        <v>83</v>
      </c>
      <c r="AT143" s="165" t="s">
        <v>73</v>
      </c>
      <c r="AU143" s="165" t="s">
        <v>24</v>
      </c>
      <c r="AY143" s="157" t="s">
        <v>180</v>
      </c>
      <c r="BK143" s="166">
        <f>SUM(BK144:BK145)</f>
        <v>0</v>
      </c>
    </row>
    <row r="144" spans="2:65" s="1" customFormat="1" ht="25.5" customHeight="1">
      <c r="B144" s="170"/>
      <c r="C144" s="171" t="s">
        <v>534</v>
      </c>
      <c r="D144" s="171" t="s">
        <v>184</v>
      </c>
      <c r="E144" s="172" t="s">
        <v>469</v>
      </c>
      <c r="F144" s="173" t="s">
        <v>470</v>
      </c>
      <c r="G144" s="174" t="s">
        <v>471</v>
      </c>
      <c r="H144" s="175">
        <v>30</v>
      </c>
      <c r="I144" s="176"/>
      <c r="J144" s="177">
        <f>ROUND(I144*H144,2)</f>
        <v>0</v>
      </c>
      <c r="K144" s="173" t="s">
        <v>472</v>
      </c>
      <c r="L144" s="37"/>
      <c r="M144" s="178" t="s">
        <v>5</v>
      </c>
      <c r="N144" s="179" t="s">
        <v>45</v>
      </c>
      <c r="O144" s="38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20" t="s">
        <v>473</v>
      </c>
      <c r="AT144" s="20" t="s">
        <v>184</v>
      </c>
      <c r="AU144" s="20" t="s">
        <v>83</v>
      </c>
      <c r="AY144" s="20" t="s">
        <v>180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20" t="s">
        <v>24</v>
      </c>
      <c r="BK144" s="182">
        <f>ROUND(I144*H144,2)</f>
        <v>0</v>
      </c>
      <c r="BL144" s="20" t="s">
        <v>473</v>
      </c>
      <c r="BM144" s="20" t="s">
        <v>535</v>
      </c>
    </row>
    <row r="145" spans="2:65" s="1" customFormat="1" ht="16.5" customHeight="1">
      <c r="B145" s="170"/>
      <c r="C145" s="183" t="s">
        <v>536</v>
      </c>
      <c r="D145" s="183" t="s">
        <v>192</v>
      </c>
      <c r="E145" s="184" t="s">
        <v>1491</v>
      </c>
      <c r="F145" s="185" t="s">
        <v>538</v>
      </c>
      <c r="G145" s="186" t="s">
        <v>530</v>
      </c>
      <c r="H145" s="187">
        <v>1</v>
      </c>
      <c r="I145" s="188"/>
      <c r="J145" s="189">
        <f>ROUND(I145*H145,2)</f>
        <v>0</v>
      </c>
      <c r="K145" s="185" t="s">
        <v>5</v>
      </c>
      <c r="L145" s="190"/>
      <c r="M145" s="191" t="s">
        <v>5</v>
      </c>
      <c r="N145" s="192" t="s">
        <v>45</v>
      </c>
      <c r="O145" s="3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20" t="s">
        <v>195</v>
      </c>
      <c r="AT145" s="20" t="s">
        <v>192</v>
      </c>
      <c r="AU145" s="20" t="s">
        <v>83</v>
      </c>
      <c r="AY145" s="20" t="s">
        <v>180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20" t="s">
        <v>24</v>
      </c>
      <c r="BK145" s="182">
        <f>ROUND(I145*H145,2)</f>
        <v>0</v>
      </c>
      <c r="BL145" s="20" t="s">
        <v>189</v>
      </c>
      <c r="BM145" s="20" t="s">
        <v>539</v>
      </c>
    </row>
    <row r="146" spans="2:65" s="10" customFormat="1" ht="29.85" customHeight="1">
      <c r="B146" s="156"/>
      <c r="D146" s="167" t="s">
        <v>73</v>
      </c>
      <c r="E146" s="168" t="s">
        <v>540</v>
      </c>
      <c r="F146" s="168" t="s">
        <v>541</v>
      </c>
      <c r="I146" s="159"/>
      <c r="J146" s="169">
        <f>BK146</f>
        <v>0</v>
      </c>
      <c r="L146" s="156"/>
      <c r="M146" s="161"/>
      <c r="N146" s="162"/>
      <c r="O146" s="162"/>
      <c r="P146" s="163">
        <f>SUM(P147:P148)</f>
        <v>0</v>
      </c>
      <c r="Q146" s="162"/>
      <c r="R146" s="163">
        <f>SUM(R147:R148)</f>
        <v>0</v>
      </c>
      <c r="S146" s="162"/>
      <c r="T146" s="164">
        <f>SUM(T147:T148)</f>
        <v>0</v>
      </c>
      <c r="AR146" s="157" t="s">
        <v>83</v>
      </c>
      <c r="AT146" s="165" t="s">
        <v>73</v>
      </c>
      <c r="AU146" s="165" t="s">
        <v>24</v>
      </c>
      <c r="AY146" s="157" t="s">
        <v>180</v>
      </c>
      <c r="BK146" s="166">
        <f>SUM(BK147:BK148)</f>
        <v>0</v>
      </c>
    </row>
    <row r="147" spans="2:65" s="1" customFormat="1" ht="25.5" customHeight="1">
      <c r="B147" s="170"/>
      <c r="C147" s="171" t="s">
        <v>707</v>
      </c>
      <c r="D147" s="171" t="s">
        <v>184</v>
      </c>
      <c r="E147" s="172" t="s">
        <v>1419</v>
      </c>
      <c r="F147" s="173" t="s">
        <v>1420</v>
      </c>
      <c r="G147" s="174" t="s">
        <v>187</v>
      </c>
      <c r="H147" s="175">
        <v>1</v>
      </c>
      <c r="I147" s="176"/>
      <c r="J147" s="177">
        <f>ROUND(I147*H147,2)</f>
        <v>0</v>
      </c>
      <c r="K147" s="173" t="s">
        <v>188</v>
      </c>
      <c r="L147" s="37"/>
      <c r="M147" s="178" t="s">
        <v>5</v>
      </c>
      <c r="N147" s="179" t="s">
        <v>45</v>
      </c>
      <c r="O147" s="38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20" t="s">
        <v>189</v>
      </c>
      <c r="AT147" s="20" t="s">
        <v>184</v>
      </c>
      <c r="AU147" s="20" t="s">
        <v>83</v>
      </c>
      <c r="AY147" s="20" t="s">
        <v>180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20" t="s">
        <v>24</v>
      </c>
      <c r="BK147" s="182">
        <f>ROUND(I147*H147,2)</f>
        <v>0</v>
      </c>
      <c r="BL147" s="20" t="s">
        <v>189</v>
      </c>
      <c r="BM147" s="20" t="s">
        <v>1421</v>
      </c>
    </row>
    <row r="148" spans="2:65" s="1" customFormat="1" ht="27">
      <c r="B148" s="37"/>
      <c r="D148" s="197" t="s">
        <v>204</v>
      </c>
      <c r="F148" s="198" t="s">
        <v>546</v>
      </c>
      <c r="I148" s="195"/>
      <c r="L148" s="37"/>
      <c r="M148" s="196"/>
      <c r="N148" s="38"/>
      <c r="O148" s="38"/>
      <c r="P148" s="38"/>
      <c r="Q148" s="38"/>
      <c r="R148" s="38"/>
      <c r="S148" s="38"/>
      <c r="T148" s="66"/>
      <c r="AT148" s="20" t="s">
        <v>204</v>
      </c>
      <c r="AU148" s="20" t="s">
        <v>83</v>
      </c>
    </row>
    <row r="149" spans="2:65" s="10" customFormat="1" ht="37.35" customHeight="1">
      <c r="B149" s="156"/>
      <c r="D149" s="157" t="s">
        <v>73</v>
      </c>
      <c r="E149" s="158" t="s">
        <v>192</v>
      </c>
      <c r="F149" s="158" t="s">
        <v>547</v>
      </c>
      <c r="I149" s="159"/>
      <c r="J149" s="160">
        <f>BK149</f>
        <v>0</v>
      </c>
      <c r="L149" s="156"/>
      <c r="M149" s="161"/>
      <c r="N149" s="162"/>
      <c r="O149" s="162"/>
      <c r="P149" s="163">
        <f>P150+P153+P155+P158+P161</f>
        <v>0</v>
      </c>
      <c r="Q149" s="162"/>
      <c r="R149" s="163">
        <f>R150+R153+R155+R158+R161</f>
        <v>0</v>
      </c>
      <c r="S149" s="162"/>
      <c r="T149" s="164">
        <f>T150+T153+T155+T158+T161</f>
        <v>0</v>
      </c>
      <c r="AR149" s="157" t="s">
        <v>548</v>
      </c>
      <c r="AT149" s="165" t="s">
        <v>73</v>
      </c>
      <c r="AU149" s="165" t="s">
        <v>74</v>
      </c>
      <c r="AY149" s="157" t="s">
        <v>180</v>
      </c>
      <c r="BK149" s="166">
        <f>BK150+BK153+BK155+BK158+BK161</f>
        <v>0</v>
      </c>
    </row>
    <row r="150" spans="2:65" s="10" customFormat="1" ht="19.899999999999999" customHeight="1">
      <c r="B150" s="156"/>
      <c r="D150" s="167" t="s">
        <v>73</v>
      </c>
      <c r="E150" s="168" t="s">
        <v>1492</v>
      </c>
      <c r="F150" s="168" t="s">
        <v>1493</v>
      </c>
      <c r="I150" s="159"/>
      <c r="J150" s="169">
        <f>BK150</f>
        <v>0</v>
      </c>
      <c r="L150" s="156"/>
      <c r="M150" s="161"/>
      <c r="N150" s="162"/>
      <c r="O150" s="162"/>
      <c r="P150" s="163">
        <f>SUM(P151:P152)</f>
        <v>0</v>
      </c>
      <c r="Q150" s="162"/>
      <c r="R150" s="163">
        <f>SUM(R151:R152)</f>
        <v>0</v>
      </c>
      <c r="S150" s="162"/>
      <c r="T150" s="164">
        <f>SUM(T151:T152)</f>
        <v>0</v>
      </c>
      <c r="AR150" s="157" t="s">
        <v>548</v>
      </c>
      <c r="AT150" s="165" t="s">
        <v>73</v>
      </c>
      <c r="AU150" s="165" t="s">
        <v>24</v>
      </c>
      <c r="AY150" s="157" t="s">
        <v>180</v>
      </c>
      <c r="BK150" s="166">
        <f>SUM(BK151:BK152)</f>
        <v>0</v>
      </c>
    </row>
    <row r="151" spans="2:65" s="1" customFormat="1" ht="16.5" customHeight="1">
      <c r="B151" s="170"/>
      <c r="C151" s="171" t="s">
        <v>711</v>
      </c>
      <c r="D151" s="171" t="s">
        <v>184</v>
      </c>
      <c r="E151" s="172" t="s">
        <v>1494</v>
      </c>
      <c r="F151" s="173" t="s">
        <v>1495</v>
      </c>
      <c r="G151" s="174" t="s">
        <v>187</v>
      </c>
      <c r="H151" s="175">
        <v>20</v>
      </c>
      <c r="I151" s="176"/>
      <c r="J151" s="177">
        <f>ROUND(I151*H151,2)</f>
        <v>0</v>
      </c>
      <c r="K151" s="173" t="s">
        <v>188</v>
      </c>
      <c r="L151" s="37"/>
      <c r="M151" s="178" t="s">
        <v>5</v>
      </c>
      <c r="N151" s="179" t="s">
        <v>45</v>
      </c>
      <c r="O151" s="38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AR151" s="20" t="s">
        <v>555</v>
      </c>
      <c r="AT151" s="20" t="s">
        <v>184</v>
      </c>
      <c r="AU151" s="20" t="s">
        <v>83</v>
      </c>
      <c r="AY151" s="20" t="s">
        <v>180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20" t="s">
        <v>24</v>
      </c>
      <c r="BK151" s="182">
        <f>ROUND(I151*H151,2)</f>
        <v>0</v>
      </c>
      <c r="BL151" s="20" t="s">
        <v>555</v>
      </c>
      <c r="BM151" s="20" t="s">
        <v>1496</v>
      </c>
    </row>
    <row r="152" spans="2:65" s="1" customFormat="1" ht="16.5" customHeight="1">
      <c r="B152" s="170"/>
      <c r="C152" s="183" t="s">
        <v>717</v>
      </c>
      <c r="D152" s="183" t="s">
        <v>192</v>
      </c>
      <c r="E152" s="184" t="s">
        <v>1497</v>
      </c>
      <c r="F152" s="185" t="s">
        <v>1498</v>
      </c>
      <c r="G152" s="186" t="s">
        <v>194</v>
      </c>
      <c r="H152" s="187">
        <v>20</v>
      </c>
      <c r="I152" s="188"/>
      <c r="J152" s="189">
        <f>ROUND(I152*H152,2)</f>
        <v>0</v>
      </c>
      <c r="K152" s="185" t="s">
        <v>5</v>
      </c>
      <c r="L152" s="190"/>
      <c r="M152" s="191" t="s">
        <v>5</v>
      </c>
      <c r="N152" s="192" t="s">
        <v>45</v>
      </c>
      <c r="O152" s="3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20" t="s">
        <v>195</v>
      </c>
      <c r="AT152" s="20" t="s">
        <v>192</v>
      </c>
      <c r="AU152" s="20" t="s">
        <v>83</v>
      </c>
      <c r="AY152" s="20" t="s">
        <v>180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20" t="s">
        <v>24</v>
      </c>
      <c r="BK152" s="182">
        <f>ROUND(I152*H152,2)</f>
        <v>0</v>
      </c>
      <c r="BL152" s="20" t="s">
        <v>189</v>
      </c>
      <c r="BM152" s="20" t="s">
        <v>1499</v>
      </c>
    </row>
    <row r="153" spans="2:65" s="10" customFormat="1" ht="29.85" customHeight="1">
      <c r="B153" s="156"/>
      <c r="D153" s="167" t="s">
        <v>73</v>
      </c>
      <c r="E153" s="168" t="s">
        <v>1500</v>
      </c>
      <c r="F153" s="168" t="s">
        <v>1501</v>
      </c>
      <c r="I153" s="159"/>
      <c r="J153" s="169">
        <f>BK153</f>
        <v>0</v>
      </c>
      <c r="L153" s="156"/>
      <c r="M153" s="161"/>
      <c r="N153" s="162"/>
      <c r="O153" s="162"/>
      <c r="P153" s="163">
        <f>P154</f>
        <v>0</v>
      </c>
      <c r="Q153" s="162"/>
      <c r="R153" s="163">
        <f>R154</f>
        <v>0</v>
      </c>
      <c r="S153" s="162"/>
      <c r="T153" s="164">
        <f>T154</f>
        <v>0</v>
      </c>
      <c r="AR153" s="157" t="s">
        <v>548</v>
      </c>
      <c r="AT153" s="165" t="s">
        <v>73</v>
      </c>
      <c r="AU153" s="165" t="s">
        <v>24</v>
      </c>
      <c r="AY153" s="157" t="s">
        <v>180</v>
      </c>
      <c r="BK153" s="166">
        <f>BK154</f>
        <v>0</v>
      </c>
    </row>
    <row r="154" spans="2:65" s="1" customFormat="1" ht="16.5" customHeight="1">
      <c r="B154" s="170"/>
      <c r="C154" s="171" t="s">
        <v>721</v>
      </c>
      <c r="D154" s="171" t="s">
        <v>184</v>
      </c>
      <c r="E154" s="172" t="s">
        <v>1502</v>
      </c>
      <c r="F154" s="173" t="s">
        <v>1503</v>
      </c>
      <c r="G154" s="174" t="s">
        <v>187</v>
      </c>
      <c r="H154" s="175">
        <v>10</v>
      </c>
      <c r="I154" s="176"/>
      <c r="J154" s="177">
        <f>ROUND(I154*H154,2)</f>
        <v>0</v>
      </c>
      <c r="K154" s="173" t="s">
        <v>188</v>
      </c>
      <c r="L154" s="37"/>
      <c r="M154" s="178" t="s">
        <v>5</v>
      </c>
      <c r="N154" s="179" t="s">
        <v>45</v>
      </c>
      <c r="O154" s="38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AR154" s="20" t="s">
        <v>555</v>
      </c>
      <c r="AT154" s="20" t="s">
        <v>184</v>
      </c>
      <c r="AU154" s="20" t="s">
        <v>83</v>
      </c>
      <c r="AY154" s="20" t="s">
        <v>180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20" t="s">
        <v>24</v>
      </c>
      <c r="BK154" s="182">
        <f>ROUND(I154*H154,2)</f>
        <v>0</v>
      </c>
      <c r="BL154" s="20" t="s">
        <v>555</v>
      </c>
      <c r="BM154" s="20" t="s">
        <v>1504</v>
      </c>
    </row>
    <row r="155" spans="2:65" s="10" customFormat="1" ht="29.85" customHeight="1">
      <c r="B155" s="156"/>
      <c r="D155" s="167" t="s">
        <v>73</v>
      </c>
      <c r="E155" s="168" t="s">
        <v>549</v>
      </c>
      <c r="F155" s="168" t="s">
        <v>550</v>
      </c>
      <c r="I155" s="159"/>
      <c r="J155" s="169">
        <f>BK155</f>
        <v>0</v>
      </c>
      <c r="L155" s="156"/>
      <c r="M155" s="161"/>
      <c r="N155" s="162"/>
      <c r="O155" s="162"/>
      <c r="P155" s="163">
        <f>SUM(P156:P157)</f>
        <v>0</v>
      </c>
      <c r="Q155" s="162"/>
      <c r="R155" s="163">
        <f>SUM(R156:R157)</f>
        <v>0</v>
      </c>
      <c r="S155" s="162"/>
      <c r="T155" s="164">
        <f>SUM(T156:T157)</f>
        <v>0</v>
      </c>
      <c r="AR155" s="157" t="s">
        <v>548</v>
      </c>
      <c r="AT155" s="165" t="s">
        <v>73</v>
      </c>
      <c r="AU155" s="165" t="s">
        <v>24</v>
      </c>
      <c r="AY155" s="157" t="s">
        <v>180</v>
      </c>
      <c r="BK155" s="166">
        <f>SUM(BK156:BK157)</f>
        <v>0</v>
      </c>
    </row>
    <row r="156" spans="2:65" s="1" customFormat="1" ht="38.25" customHeight="1">
      <c r="B156" s="170"/>
      <c r="C156" s="171" t="s">
        <v>551</v>
      </c>
      <c r="D156" s="171" t="s">
        <v>184</v>
      </c>
      <c r="E156" s="172" t="s">
        <v>552</v>
      </c>
      <c r="F156" s="173" t="s">
        <v>553</v>
      </c>
      <c r="G156" s="174" t="s">
        <v>554</v>
      </c>
      <c r="H156" s="175">
        <v>0.2</v>
      </c>
      <c r="I156" s="176"/>
      <c r="J156" s="177">
        <f>ROUND(I156*H156,2)</f>
        <v>0</v>
      </c>
      <c r="K156" s="173" t="s">
        <v>188</v>
      </c>
      <c r="L156" s="37"/>
      <c r="M156" s="178" t="s">
        <v>5</v>
      </c>
      <c r="N156" s="179" t="s">
        <v>45</v>
      </c>
      <c r="O156" s="38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AR156" s="20" t="s">
        <v>555</v>
      </c>
      <c r="AT156" s="20" t="s">
        <v>184</v>
      </c>
      <c r="AU156" s="20" t="s">
        <v>83</v>
      </c>
      <c r="AY156" s="20" t="s">
        <v>180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20" t="s">
        <v>24</v>
      </c>
      <c r="BK156" s="182">
        <f>ROUND(I156*H156,2)</f>
        <v>0</v>
      </c>
      <c r="BL156" s="20" t="s">
        <v>555</v>
      </c>
      <c r="BM156" s="20" t="s">
        <v>556</v>
      </c>
    </row>
    <row r="157" spans="2:65" s="1" customFormat="1" ht="40.5">
      <c r="B157" s="37"/>
      <c r="D157" s="197" t="s">
        <v>204</v>
      </c>
      <c r="F157" s="198" t="s">
        <v>557</v>
      </c>
      <c r="I157" s="195"/>
      <c r="L157" s="37"/>
      <c r="M157" s="196"/>
      <c r="N157" s="38"/>
      <c r="O157" s="38"/>
      <c r="P157" s="38"/>
      <c r="Q157" s="38"/>
      <c r="R157" s="38"/>
      <c r="S157" s="38"/>
      <c r="T157" s="66"/>
      <c r="AT157" s="20" t="s">
        <v>204</v>
      </c>
      <c r="AU157" s="20" t="s">
        <v>83</v>
      </c>
    </row>
    <row r="158" spans="2:65" s="10" customFormat="1" ht="29.85" customHeight="1">
      <c r="B158" s="156"/>
      <c r="D158" s="167" t="s">
        <v>73</v>
      </c>
      <c r="E158" s="168" t="s">
        <v>558</v>
      </c>
      <c r="F158" s="168" t="s">
        <v>559</v>
      </c>
      <c r="I158" s="159"/>
      <c r="J158" s="169">
        <f>BK158</f>
        <v>0</v>
      </c>
      <c r="L158" s="156"/>
      <c r="M158" s="161"/>
      <c r="N158" s="162"/>
      <c r="O158" s="162"/>
      <c r="P158" s="163">
        <f>SUM(P159:P160)</f>
        <v>0</v>
      </c>
      <c r="Q158" s="162"/>
      <c r="R158" s="163">
        <f>SUM(R159:R160)</f>
        <v>0</v>
      </c>
      <c r="S158" s="162"/>
      <c r="T158" s="164">
        <f>SUM(T159:T160)</f>
        <v>0</v>
      </c>
      <c r="AR158" s="157" t="s">
        <v>548</v>
      </c>
      <c r="AT158" s="165" t="s">
        <v>73</v>
      </c>
      <c r="AU158" s="165" t="s">
        <v>24</v>
      </c>
      <c r="AY158" s="157" t="s">
        <v>180</v>
      </c>
      <c r="BK158" s="166">
        <f>SUM(BK159:BK160)</f>
        <v>0</v>
      </c>
    </row>
    <row r="159" spans="2:65" s="1" customFormat="1" ht="25.5" customHeight="1">
      <c r="B159" s="170"/>
      <c r="C159" s="171" t="s">
        <v>560</v>
      </c>
      <c r="D159" s="171" t="s">
        <v>184</v>
      </c>
      <c r="E159" s="172" t="s">
        <v>561</v>
      </c>
      <c r="F159" s="173" t="s">
        <v>562</v>
      </c>
      <c r="G159" s="174" t="s">
        <v>202</v>
      </c>
      <c r="H159" s="175">
        <v>310</v>
      </c>
      <c r="I159" s="176"/>
      <c r="J159" s="177">
        <f>ROUND(I159*H159,2)</f>
        <v>0</v>
      </c>
      <c r="K159" s="173" t="s">
        <v>188</v>
      </c>
      <c r="L159" s="37"/>
      <c r="M159" s="178" t="s">
        <v>5</v>
      </c>
      <c r="N159" s="179" t="s">
        <v>45</v>
      </c>
      <c r="O159" s="38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AR159" s="20" t="s">
        <v>555</v>
      </c>
      <c r="AT159" s="20" t="s">
        <v>184</v>
      </c>
      <c r="AU159" s="20" t="s">
        <v>83</v>
      </c>
      <c r="AY159" s="20" t="s">
        <v>180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20" t="s">
        <v>24</v>
      </c>
      <c r="BK159" s="182">
        <f>ROUND(I159*H159,2)</f>
        <v>0</v>
      </c>
      <c r="BL159" s="20" t="s">
        <v>555</v>
      </c>
      <c r="BM159" s="20" t="s">
        <v>563</v>
      </c>
    </row>
    <row r="160" spans="2:65" s="1" customFormat="1" ht="40.5">
      <c r="B160" s="37"/>
      <c r="D160" s="197" t="s">
        <v>204</v>
      </c>
      <c r="F160" s="198" t="s">
        <v>557</v>
      </c>
      <c r="I160" s="195"/>
      <c r="L160" s="37"/>
      <c r="M160" s="196"/>
      <c r="N160" s="38"/>
      <c r="O160" s="38"/>
      <c r="P160" s="38"/>
      <c r="Q160" s="38"/>
      <c r="R160" s="38"/>
      <c r="S160" s="38"/>
      <c r="T160" s="66"/>
      <c r="AT160" s="20" t="s">
        <v>204</v>
      </c>
      <c r="AU160" s="20" t="s">
        <v>83</v>
      </c>
    </row>
    <row r="161" spans="2:65" s="10" customFormat="1" ht="29.85" customHeight="1">
      <c r="B161" s="156"/>
      <c r="D161" s="167" t="s">
        <v>73</v>
      </c>
      <c r="E161" s="168" t="s">
        <v>564</v>
      </c>
      <c r="F161" s="168" t="s">
        <v>565</v>
      </c>
      <c r="I161" s="159"/>
      <c r="J161" s="169">
        <f>BK161</f>
        <v>0</v>
      </c>
      <c r="L161" s="156"/>
      <c r="M161" s="161"/>
      <c r="N161" s="162"/>
      <c r="O161" s="162"/>
      <c r="P161" s="163">
        <f>SUM(P162:P163)</f>
        <v>0</v>
      </c>
      <c r="Q161" s="162"/>
      <c r="R161" s="163">
        <f>SUM(R162:R163)</f>
        <v>0</v>
      </c>
      <c r="S161" s="162"/>
      <c r="T161" s="164">
        <f>SUM(T162:T163)</f>
        <v>0</v>
      </c>
      <c r="AR161" s="157" t="s">
        <v>548</v>
      </c>
      <c r="AT161" s="165" t="s">
        <v>73</v>
      </c>
      <c r="AU161" s="165" t="s">
        <v>24</v>
      </c>
      <c r="AY161" s="157" t="s">
        <v>180</v>
      </c>
      <c r="BK161" s="166">
        <f>SUM(BK162:BK163)</f>
        <v>0</v>
      </c>
    </row>
    <row r="162" spans="2:65" s="1" customFormat="1" ht="38.25" customHeight="1">
      <c r="B162" s="170"/>
      <c r="C162" s="171" t="s">
        <v>566</v>
      </c>
      <c r="D162" s="171" t="s">
        <v>184</v>
      </c>
      <c r="E162" s="172" t="s">
        <v>567</v>
      </c>
      <c r="F162" s="173" t="s">
        <v>568</v>
      </c>
      <c r="G162" s="174" t="s">
        <v>187</v>
      </c>
      <c r="H162" s="175">
        <v>13</v>
      </c>
      <c r="I162" s="176"/>
      <c r="J162" s="177">
        <f>ROUND(I162*H162,2)</f>
        <v>0</v>
      </c>
      <c r="K162" s="173" t="s">
        <v>188</v>
      </c>
      <c r="L162" s="37"/>
      <c r="M162" s="178" t="s">
        <v>5</v>
      </c>
      <c r="N162" s="179" t="s">
        <v>45</v>
      </c>
      <c r="O162" s="38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20" t="s">
        <v>555</v>
      </c>
      <c r="AT162" s="20" t="s">
        <v>184</v>
      </c>
      <c r="AU162" s="20" t="s">
        <v>83</v>
      </c>
      <c r="AY162" s="20" t="s">
        <v>180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20" t="s">
        <v>24</v>
      </c>
      <c r="BK162" s="182">
        <f>ROUND(I162*H162,2)</f>
        <v>0</v>
      </c>
      <c r="BL162" s="20" t="s">
        <v>555</v>
      </c>
      <c r="BM162" s="20" t="s">
        <v>569</v>
      </c>
    </row>
    <row r="163" spans="2:65" s="1" customFormat="1" ht="40.5">
      <c r="B163" s="37"/>
      <c r="D163" s="197" t="s">
        <v>204</v>
      </c>
      <c r="F163" s="198" t="s">
        <v>557</v>
      </c>
      <c r="I163" s="195"/>
      <c r="L163" s="37"/>
      <c r="M163" s="196"/>
      <c r="N163" s="38"/>
      <c r="O163" s="38"/>
      <c r="P163" s="38"/>
      <c r="Q163" s="38"/>
      <c r="R163" s="38"/>
      <c r="S163" s="38"/>
      <c r="T163" s="66"/>
      <c r="AT163" s="20" t="s">
        <v>204</v>
      </c>
      <c r="AU163" s="20" t="s">
        <v>83</v>
      </c>
    </row>
    <row r="164" spans="2:65" s="10" customFormat="1" ht="37.35" customHeight="1">
      <c r="B164" s="156"/>
      <c r="D164" s="157" t="s">
        <v>73</v>
      </c>
      <c r="E164" s="158" t="s">
        <v>614</v>
      </c>
      <c r="F164" s="158" t="s">
        <v>615</v>
      </c>
      <c r="I164" s="159"/>
      <c r="J164" s="160">
        <f>BK164</f>
        <v>0</v>
      </c>
      <c r="L164" s="156"/>
      <c r="M164" s="161"/>
      <c r="N164" s="162"/>
      <c r="O164" s="162"/>
      <c r="P164" s="163">
        <f>P165+P167</f>
        <v>0</v>
      </c>
      <c r="Q164" s="162"/>
      <c r="R164" s="163">
        <f>R165+R167</f>
        <v>0</v>
      </c>
      <c r="S164" s="162"/>
      <c r="T164" s="164">
        <f>T165+T167</f>
        <v>0</v>
      </c>
      <c r="AR164" s="157" t="s">
        <v>467</v>
      </c>
      <c r="AT164" s="165" t="s">
        <v>73</v>
      </c>
      <c r="AU164" s="165" t="s">
        <v>74</v>
      </c>
      <c r="AY164" s="157" t="s">
        <v>180</v>
      </c>
      <c r="BK164" s="166">
        <f>BK165+BK167</f>
        <v>0</v>
      </c>
    </row>
    <row r="165" spans="2:65" s="10" customFormat="1" ht="19.899999999999999" customHeight="1">
      <c r="B165" s="156"/>
      <c r="D165" s="167" t="s">
        <v>73</v>
      </c>
      <c r="E165" s="168" t="s">
        <v>616</v>
      </c>
      <c r="F165" s="168" t="s">
        <v>617</v>
      </c>
      <c r="I165" s="159"/>
      <c r="J165" s="169">
        <f>BK165</f>
        <v>0</v>
      </c>
      <c r="L165" s="156"/>
      <c r="M165" s="161"/>
      <c r="N165" s="162"/>
      <c r="O165" s="162"/>
      <c r="P165" s="163">
        <f>P166</f>
        <v>0</v>
      </c>
      <c r="Q165" s="162"/>
      <c r="R165" s="163">
        <f>R166</f>
        <v>0</v>
      </c>
      <c r="S165" s="162"/>
      <c r="T165" s="164">
        <f>T166</f>
        <v>0</v>
      </c>
      <c r="AR165" s="157" t="s">
        <v>467</v>
      </c>
      <c r="AT165" s="165" t="s">
        <v>73</v>
      </c>
      <c r="AU165" s="165" t="s">
        <v>24</v>
      </c>
      <c r="AY165" s="157" t="s">
        <v>180</v>
      </c>
      <c r="BK165" s="166">
        <f>BK166</f>
        <v>0</v>
      </c>
    </row>
    <row r="166" spans="2:65" s="1" customFormat="1" ht="25.5" customHeight="1">
      <c r="B166" s="170"/>
      <c r="C166" s="171" t="s">
        <v>189</v>
      </c>
      <c r="D166" s="171" t="s">
        <v>184</v>
      </c>
      <c r="E166" s="172" t="s">
        <v>618</v>
      </c>
      <c r="F166" s="173" t="s">
        <v>619</v>
      </c>
      <c r="G166" s="174" t="s">
        <v>471</v>
      </c>
      <c r="H166" s="175">
        <v>15</v>
      </c>
      <c r="I166" s="176"/>
      <c r="J166" s="177">
        <f>ROUND(I166*H166,2)</f>
        <v>0</v>
      </c>
      <c r="K166" s="173" t="s">
        <v>472</v>
      </c>
      <c r="L166" s="37"/>
      <c r="M166" s="178" t="s">
        <v>5</v>
      </c>
      <c r="N166" s="179" t="s">
        <v>45</v>
      </c>
      <c r="O166" s="38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20" t="s">
        <v>473</v>
      </c>
      <c r="AT166" s="20" t="s">
        <v>184</v>
      </c>
      <c r="AU166" s="20" t="s">
        <v>83</v>
      </c>
      <c r="AY166" s="20" t="s">
        <v>180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20" t="s">
        <v>24</v>
      </c>
      <c r="BK166" s="182">
        <f>ROUND(I166*H166,2)</f>
        <v>0</v>
      </c>
      <c r="BL166" s="20" t="s">
        <v>473</v>
      </c>
      <c r="BM166" s="20" t="s">
        <v>620</v>
      </c>
    </row>
    <row r="167" spans="2:65" s="10" customFormat="1" ht="29.85" customHeight="1">
      <c r="B167" s="156"/>
      <c r="D167" s="167" t="s">
        <v>73</v>
      </c>
      <c r="E167" s="168" t="s">
        <v>621</v>
      </c>
      <c r="F167" s="168" t="s">
        <v>622</v>
      </c>
      <c r="I167" s="159"/>
      <c r="J167" s="169">
        <f>BK167</f>
        <v>0</v>
      </c>
      <c r="L167" s="156"/>
      <c r="M167" s="161"/>
      <c r="N167" s="162"/>
      <c r="O167" s="162"/>
      <c r="P167" s="163">
        <f>P168</f>
        <v>0</v>
      </c>
      <c r="Q167" s="162"/>
      <c r="R167" s="163">
        <f>R168</f>
        <v>0</v>
      </c>
      <c r="S167" s="162"/>
      <c r="T167" s="164">
        <f>T168</f>
        <v>0</v>
      </c>
      <c r="AR167" s="157" t="s">
        <v>467</v>
      </c>
      <c r="AT167" s="165" t="s">
        <v>73</v>
      </c>
      <c r="AU167" s="165" t="s">
        <v>24</v>
      </c>
      <c r="AY167" s="157" t="s">
        <v>180</v>
      </c>
      <c r="BK167" s="166">
        <f>BK168</f>
        <v>0</v>
      </c>
    </row>
    <row r="168" spans="2:65" s="1" customFormat="1" ht="25.5" customHeight="1">
      <c r="B168" s="170"/>
      <c r="C168" s="171" t="s">
        <v>623</v>
      </c>
      <c r="D168" s="171" t="s">
        <v>184</v>
      </c>
      <c r="E168" s="172" t="s">
        <v>624</v>
      </c>
      <c r="F168" s="173" t="s">
        <v>625</v>
      </c>
      <c r="G168" s="174" t="s">
        <v>471</v>
      </c>
      <c r="H168" s="175">
        <v>10</v>
      </c>
      <c r="I168" s="176"/>
      <c r="J168" s="177">
        <f>ROUND(I168*H168,2)</f>
        <v>0</v>
      </c>
      <c r="K168" s="173" t="s">
        <v>472</v>
      </c>
      <c r="L168" s="37"/>
      <c r="M168" s="178" t="s">
        <v>5</v>
      </c>
      <c r="N168" s="199" t="s">
        <v>45</v>
      </c>
      <c r="O168" s="200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0" t="s">
        <v>473</v>
      </c>
      <c r="AT168" s="20" t="s">
        <v>184</v>
      </c>
      <c r="AU168" s="20" t="s">
        <v>83</v>
      </c>
      <c r="AY168" s="20" t="s">
        <v>180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20" t="s">
        <v>24</v>
      </c>
      <c r="BK168" s="182">
        <f>ROUND(I168*H168,2)</f>
        <v>0</v>
      </c>
      <c r="BL168" s="20" t="s">
        <v>473</v>
      </c>
      <c r="BM168" s="20" t="s">
        <v>626</v>
      </c>
    </row>
    <row r="169" spans="2:65" s="1" customFormat="1" ht="6.95" customHeight="1">
      <c r="B169" s="52"/>
      <c r="C169" s="53"/>
      <c r="D169" s="53"/>
      <c r="E169" s="53"/>
      <c r="F169" s="53"/>
      <c r="G169" s="53"/>
      <c r="H169" s="53"/>
      <c r="I169" s="123"/>
      <c r="J169" s="53"/>
      <c r="K169" s="53"/>
      <c r="L169" s="37"/>
    </row>
  </sheetData>
  <autoFilter ref="C98:K168" xr:uid="{00000000-0009-0000-0000-000007000000}"/>
  <mergeCells count="10">
    <mergeCell ref="J51:J52"/>
    <mergeCell ref="E89:H89"/>
    <mergeCell ref="E91:H9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700-000000000000}"/>
    <hyperlink ref="G1:H1" location="C54" display="2) Rekapitulace" xr:uid="{00000000-0004-0000-0700-000001000000}"/>
    <hyperlink ref="J1" location="C98" display="3) Soupis prací" xr:uid="{00000000-0004-0000-0700-000002000000}"/>
    <hyperlink ref="L1:V1" location="'Rekapitulace stavby'!C2" display="Rekapitulace stavby" xr:uid="{00000000-0004-0000-07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R16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108</v>
      </c>
      <c r="G1" s="324" t="s">
        <v>109</v>
      </c>
      <c r="H1" s="324"/>
      <c r="I1" s="99"/>
      <c r="J1" s="98" t="s">
        <v>110</v>
      </c>
      <c r="K1" s="97" t="s">
        <v>111</v>
      </c>
      <c r="L1" s="98" t="s">
        <v>112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3" t="s">
        <v>8</v>
      </c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20" t="s">
        <v>104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>
      <c r="B4" s="24"/>
      <c r="C4" s="25"/>
      <c r="D4" s="26" t="s">
        <v>113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25" t="str">
        <f>'Rekapitulace stavby'!K6</f>
        <v>Stavební úpravy v budově Základní školy v Olšanech spojené s nástavbou 3.NP vč. nové střešní konstrukce a s přístavbou..</v>
      </c>
      <c r="F7" s="326"/>
      <c r="G7" s="326"/>
      <c r="H7" s="326"/>
      <c r="I7" s="101"/>
      <c r="J7" s="25"/>
      <c r="K7" s="27"/>
    </row>
    <row r="8" spans="1:70" s="1" customFormat="1" ht="15">
      <c r="B8" s="37"/>
      <c r="C8" s="38"/>
      <c r="D8" s="33" t="s">
        <v>114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7" t="s">
        <v>1505</v>
      </c>
      <c r="F9" s="328"/>
      <c r="G9" s="328"/>
      <c r="H9" s="328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33</v>
      </c>
      <c r="G12" s="38"/>
      <c r="H12" s="38"/>
      <c r="I12" s="103" t="s">
        <v>27</v>
      </c>
      <c r="J12" s="104" t="str">
        <f>'Rekapitulace stavby'!AN8</f>
        <v>4.6.2018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03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34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03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03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03" t="s">
        <v>34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16" t="s">
        <v>5</v>
      </c>
      <c r="F24" s="316"/>
      <c r="G24" s="316"/>
      <c r="H24" s="316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ROUND(J98,2)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ROUND(SUM(BE98:BE160), 2)</f>
        <v>0</v>
      </c>
      <c r="G30" s="38"/>
      <c r="H30" s="38"/>
      <c r="I30" s="115">
        <v>0.21</v>
      </c>
      <c r="J30" s="114">
        <f>ROUND(ROUND((SUM(BE98:BE160)),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ROUND(SUM(BF98:BF160), 2)</f>
        <v>0</v>
      </c>
      <c r="G31" s="38"/>
      <c r="H31" s="38"/>
      <c r="I31" s="115">
        <v>0.15</v>
      </c>
      <c r="J31" s="114">
        <f>ROUND(ROUND((SUM(BF98:BF160)),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ROUND(SUM(BG98:BG160),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ROUND(SUM(BH98:BH160),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ROUND(SUM(BI98:BI160),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116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25" t="str">
        <f>E7</f>
        <v>Stavební úpravy v budově Základní školy v Olšanech spojené s nástavbou 3.NP vč. nové střešní konstrukce a s přístavbou..</v>
      </c>
      <c r="F45" s="326"/>
      <c r="G45" s="326"/>
      <c r="H45" s="326"/>
      <c r="I45" s="102"/>
      <c r="J45" s="38"/>
      <c r="K45" s="41"/>
    </row>
    <row r="46" spans="2:11" s="1" customFormat="1" ht="14.45" customHeight="1">
      <c r="B46" s="37"/>
      <c r="C46" s="33" t="s">
        <v>114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7" t="str">
        <f>E9</f>
        <v>H21 - Zařízení slaboproudé elektrotechniky 2NP</v>
      </c>
      <c r="F47" s="328"/>
      <c r="G47" s="328"/>
      <c r="H47" s="32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03" t="s">
        <v>27</v>
      </c>
      <c r="J49" s="104" t="str">
        <f>IF(J12="","",J12)</f>
        <v>4.6.2018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03" t="s">
        <v>37</v>
      </c>
      <c r="J51" s="316" t="str">
        <f>E21</f>
        <v xml:space="preserve"> 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02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117</v>
      </c>
      <c r="D54" s="116"/>
      <c r="E54" s="116"/>
      <c r="F54" s="116"/>
      <c r="G54" s="116"/>
      <c r="H54" s="116"/>
      <c r="I54" s="127"/>
      <c r="J54" s="128" t="s">
        <v>118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119</v>
      </c>
      <c r="D56" s="38"/>
      <c r="E56" s="38"/>
      <c r="F56" s="38"/>
      <c r="G56" s="38"/>
      <c r="H56" s="38"/>
      <c r="I56" s="102"/>
      <c r="J56" s="112">
        <f>J98</f>
        <v>0</v>
      </c>
      <c r="K56" s="41"/>
      <c r="AU56" s="20" t="s">
        <v>120</v>
      </c>
    </row>
    <row r="57" spans="2:47" s="7" customFormat="1" ht="24.95" customHeight="1">
      <c r="B57" s="131"/>
      <c r="C57" s="132"/>
      <c r="D57" s="133" t="s">
        <v>121</v>
      </c>
      <c r="E57" s="134"/>
      <c r="F57" s="134"/>
      <c r="G57" s="134"/>
      <c r="H57" s="134"/>
      <c r="I57" s="135"/>
      <c r="J57" s="136">
        <f>J99</f>
        <v>0</v>
      </c>
      <c r="K57" s="137"/>
    </row>
    <row r="58" spans="2:47" s="8" customFormat="1" ht="19.899999999999999" customHeight="1">
      <c r="B58" s="138"/>
      <c r="C58" s="139"/>
      <c r="D58" s="140" t="s">
        <v>1423</v>
      </c>
      <c r="E58" s="141"/>
      <c r="F58" s="141"/>
      <c r="G58" s="141"/>
      <c r="H58" s="141"/>
      <c r="I58" s="142"/>
      <c r="J58" s="143">
        <f>J100</f>
        <v>0</v>
      </c>
      <c r="K58" s="144"/>
    </row>
    <row r="59" spans="2:47" s="8" customFormat="1" ht="19.899999999999999" customHeight="1">
      <c r="B59" s="138"/>
      <c r="C59" s="139"/>
      <c r="D59" s="140" t="s">
        <v>1424</v>
      </c>
      <c r="E59" s="141"/>
      <c r="F59" s="141"/>
      <c r="G59" s="141"/>
      <c r="H59" s="141"/>
      <c r="I59" s="142"/>
      <c r="J59" s="143">
        <f>J103</f>
        <v>0</v>
      </c>
      <c r="K59" s="144"/>
    </row>
    <row r="60" spans="2:47" s="8" customFormat="1" ht="19.899999999999999" customHeight="1">
      <c r="B60" s="138"/>
      <c r="C60" s="139"/>
      <c r="D60" s="140" t="s">
        <v>1425</v>
      </c>
      <c r="E60" s="141"/>
      <c r="F60" s="141"/>
      <c r="G60" s="141"/>
      <c r="H60" s="141"/>
      <c r="I60" s="142"/>
      <c r="J60" s="143">
        <f>J107</f>
        <v>0</v>
      </c>
      <c r="K60" s="144"/>
    </row>
    <row r="61" spans="2:47" s="8" customFormat="1" ht="19.899999999999999" customHeight="1">
      <c r="B61" s="138"/>
      <c r="C61" s="139"/>
      <c r="D61" s="140" t="s">
        <v>133</v>
      </c>
      <c r="E61" s="141"/>
      <c r="F61" s="141"/>
      <c r="G61" s="141"/>
      <c r="H61" s="141"/>
      <c r="I61" s="142"/>
      <c r="J61" s="143">
        <f>J110</f>
        <v>0</v>
      </c>
      <c r="K61" s="144"/>
    </row>
    <row r="62" spans="2:47" s="8" customFormat="1" ht="19.899999999999999" customHeight="1">
      <c r="B62" s="138"/>
      <c r="C62" s="139"/>
      <c r="D62" s="140" t="s">
        <v>1399</v>
      </c>
      <c r="E62" s="141"/>
      <c r="F62" s="141"/>
      <c r="G62" s="141"/>
      <c r="H62" s="141"/>
      <c r="I62" s="142"/>
      <c r="J62" s="143">
        <f>J113</f>
        <v>0</v>
      </c>
      <c r="K62" s="144"/>
    </row>
    <row r="63" spans="2:47" s="8" customFormat="1" ht="19.899999999999999" customHeight="1">
      <c r="B63" s="138"/>
      <c r="C63" s="139"/>
      <c r="D63" s="140" t="s">
        <v>1426</v>
      </c>
      <c r="E63" s="141"/>
      <c r="F63" s="141"/>
      <c r="G63" s="141"/>
      <c r="H63" s="141"/>
      <c r="I63" s="142"/>
      <c r="J63" s="143">
        <f>J116</f>
        <v>0</v>
      </c>
      <c r="K63" s="144"/>
    </row>
    <row r="64" spans="2:47" s="8" customFormat="1" ht="19.899999999999999" customHeight="1">
      <c r="B64" s="138"/>
      <c r="C64" s="139"/>
      <c r="D64" s="140" t="s">
        <v>139</v>
      </c>
      <c r="E64" s="141"/>
      <c r="F64" s="141"/>
      <c r="G64" s="141"/>
      <c r="H64" s="141"/>
      <c r="I64" s="142"/>
      <c r="J64" s="143">
        <f>J123</f>
        <v>0</v>
      </c>
      <c r="K64" s="144"/>
    </row>
    <row r="65" spans="2:11" s="8" customFormat="1" ht="19.899999999999999" customHeight="1">
      <c r="B65" s="138"/>
      <c r="C65" s="139"/>
      <c r="D65" s="140" t="s">
        <v>1427</v>
      </c>
      <c r="E65" s="141"/>
      <c r="F65" s="141"/>
      <c r="G65" s="141"/>
      <c r="H65" s="141"/>
      <c r="I65" s="142"/>
      <c r="J65" s="143">
        <f>J125</f>
        <v>0</v>
      </c>
      <c r="K65" s="144"/>
    </row>
    <row r="66" spans="2:11" s="8" customFormat="1" ht="19.899999999999999" customHeight="1">
      <c r="B66" s="138"/>
      <c r="C66" s="139"/>
      <c r="D66" s="140" t="s">
        <v>151</v>
      </c>
      <c r="E66" s="141"/>
      <c r="F66" s="141"/>
      <c r="G66" s="141"/>
      <c r="H66" s="141"/>
      <c r="I66" s="142"/>
      <c r="J66" s="143">
        <f>J128</f>
        <v>0</v>
      </c>
      <c r="K66" s="144"/>
    </row>
    <row r="67" spans="2:11" s="8" customFormat="1" ht="19.899999999999999" customHeight="1">
      <c r="B67" s="138"/>
      <c r="C67" s="139"/>
      <c r="D67" s="140" t="s">
        <v>152</v>
      </c>
      <c r="E67" s="141"/>
      <c r="F67" s="141"/>
      <c r="G67" s="141"/>
      <c r="H67" s="141"/>
      <c r="I67" s="142"/>
      <c r="J67" s="143">
        <f>J132</f>
        <v>0</v>
      </c>
      <c r="K67" s="144"/>
    </row>
    <row r="68" spans="2:11" s="8" customFormat="1" ht="19.899999999999999" customHeight="1">
      <c r="B68" s="138"/>
      <c r="C68" s="139"/>
      <c r="D68" s="140" t="s">
        <v>153</v>
      </c>
      <c r="E68" s="141"/>
      <c r="F68" s="141"/>
      <c r="G68" s="141"/>
      <c r="H68" s="141"/>
      <c r="I68" s="142"/>
      <c r="J68" s="143">
        <f>J135</f>
        <v>0</v>
      </c>
      <c r="K68" s="144"/>
    </row>
    <row r="69" spans="2:11" s="8" customFormat="1" ht="19.899999999999999" customHeight="1">
      <c r="B69" s="138"/>
      <c r="C69" s="139"/>
      <c r="D69" s="140" t="s">
        <v>154</v>
      </c>
      <c r="E69" s="141"/>
      <c r="F69" s="141"/>
      <c r="G69" s="141"/>
      <c r="H69" s="141"/>
      <c r="I69" s="142"/>
      <c r="J69" s="143">
        <f>J138</f>
        <v>0</v>
      </c>
      <c r="K69" s="144"/>
    </row>
    <row r="70" spans="2:11" s="7" customFormat="1" ht="24.95" customHeight="1">
      <c r="B70" s="131"/>
      <c r="C70" s="132"/>
      <c r="D70" s="133" t="s">
        <v>155</v>
      </c>
      <c r="E70" s="134"/>
      <c r="F70" s="134"/>
      <c r="G70" s="134"/>
      <c r="H70" s="134"/>
      <c r="I70" s="135"/>
      <c r="J70" s="136">
        <f>J141</f>
        <v>0</v>
      </c>
      <c r="K70" s="137"/>
    </row>
    <row r="71" spans="2:11" s="8" customFormat="1" ht="19.899999999999999" customHeight="1">
      <c r="B71" s="138"/>
      <c r="C71" s="139"/>
      <c r="D71" s="140" t="s">
        <v>1429</v>
      </c>
      <c r="E71" s="141"/>
      <c r="F71" s="141"/>
      <c r="G71" s="141"/>
      <c r="H71" s="141"/>
      <c r="I71" s="142"/>
      <c r="J71" s="143">
        <f>J142</f>
        <v>0</v>
      </c>
      <c r="K71" s="144"/>
    </row>
    <row r="72" spans="2:11" s="8" customFormat="1" ht="19.899999999999999" customHeight="1">
      <c r="B72" s="138"/>
      <c r="C72" s="139"/>
      <c r="D72" s="140" t="s">
        <v>1430</v>
      </c>
      <c r="E72" s="141"/>
      <c r="F72" s="141"/>
      <c r="G72" s="141"/>
      <c r="H72" s="141"/>
      <c r="I72" s="142"/>
      <c r="J72" s="143">
        <f>J145</f>
        <v>0</v>
      </c>
      <c r="K72" s="144"/>
    </row>
    <row r="73" spans="2:11" s="8" customFormat="1" ht="19.899999999999999" customHeight="1">
      <c r="B73" s="138"/>
      <c r="C73" s="139"/>
      <c r="D73" s="140" t="s">
        <v>156</v>
      </c>
      <c r="E73" s="141"/>
      <c r="F73" s="141"/>
      <c r="G73" s="141"/>
      <c r="H73" s="141"/>
      <c r="I73" s="142"/>
      <c r="J73" s="143">
        <f>J147</f>
        <v>0</v>
      </c>
      <c r="K73" s="144"/>
    </row>
    <row r="74" spans="2:11" s="8" customFormat="1" ht="19.899999999999999" customHeight="1">
      <c r="B74" s="138"/>
      <c r="C74" s="139"/>
      <c r="D74" s="140" t="s">
        <v>157</v>
      </c>
      <c r="E74" s="141"/>
      <c r="F74" s="141"/>
      <c r="G74" s="141"/>
      <c r="H74" s="141"/>
      <c r="I74" s="142"/>
      <c r="J74" s="143">
        <f>J150</f>
        <v>0</v>
      </c>
      <c r="K74" s="144"/>
    </row>
    <row r="75" spans="2:11" s="8" customFormat="1" ht="19.899999999999999" customHeight="1">
      <c r="B75" s="138"/>
      <c r="C75" s="139"/>
      <c r="D75" s="140" t="s">
        <v>158</v>
      </c>
      <c r="E75" s="141"/>
      <c r="F75" s="141"/>
      <c r="G75" s="141"/>
      <c r="H75" s="141"/>
      <c r="I75" s="142"/>
      <c r="J75" s="143">
        <f>J153</f>
        <v>0</v>
      </c>
      <c r="K75" s="144"/>
    </row>
    <row r="76" spans="2:11" s="7" customFormat="1" ht="24.95" customHeight="1">
      <c r="B76" s="131"/>
      <c r="C76" s="132"/>
      <c r="D76" s="133" t="s">
        <v>161</v>
      </c>
      <c r="E76" s="134"/>
      <c r="F76" s="134"/>
      <c r="G76" s="134"/>
      <c r="H76" s="134"/>
      <c r="I76" s="135"/>
      <c r="J76" s="136">
        <f>J156</f>
        <v>0</v>
      </c>
      <c r="K76" s="137"/>
    </row>
    <row r="77" spans="2:11" s="8" customFormat="1" ht="19.899999999999999" customHeight="1">
      <c r="B77" s="138"/>
      <c r="C77" s="139"/>
      <c r="D77" s="140" t="s">
        <v>162</v>
      </c>
      <c r="E77" s="141"/>
      <c r="F77" s="141"/>
      <c r="G77" s="141"/>
      <c r="H77" s="141"/>
      <c r="I77" s="142"/>
      <c r="J77" s="143">
        <f>J157</f>
        <v>0</v>
      </c>
      <c r="K77" s="144"/>
    </row>
    <row r="78" spans="2:11" s="8" customFormat="1" ht="19.899999999999999" customHeight="1">
      <c r="B78" s="138"/>
      <c r="C78" s="139"/>
      <c r="D78" s="140" t="s">
        <v>163</v>
      </c>
      <c r="E78" s="141"/>
      <c r="F78" s="141"/>
      <c r="G78" s="141"/>
      <c r="H78" s="141"/>
      <c r="I78" s="142"/>
      <c r="J78" s="143">
        <f>J159</f>
        <v>0</v>
      </c>
      <c r="K78" s="144"/>
    </row>
    <row r="79" spans="2:11" s="1" customFormat="1" ht="21.75" customHeight="1">
      <c r="B79" s="37"/>
      <c r="C79" s="38"/>
      <c r="D79" s="38"/>
      <c r="E79" s="38"/>
      <c r="F79" s="38"/>
      <c r="G79" s="38"/>
      <c r="H79" s="38"/>
      <c r="I79" s="102"/>
      <c r="J79" s="38"/>
      <c r="K79" s="41"/>
    </row>
    <row r="80" spans="2:11" s="1" customFormat="1" ht="6.95" customHeight="1">
      <c r="B80" s="52"/>
      <c r="C80" s="53"/>
      <c r="D80" s="53"/>
      <c r="E80" s="53"/>
      <c r="F80" s="53"/>
      <c r="G80" s="53"/>
      <c r="H80" s="53"/>
      <c r="I80" s="123"/>
      <c r="J80" s="53"/>
      <c r="K80" s="5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4"/>
      <c r="J84" s="56"/>
      <c r="K84" s="56"/>
      <c r="L84" s="37"/>
    </row>
    <row r="85" spans="2:12" s="1" customFormat="1" ht="36.950000000000003" customHeight="1">
      <c r="B85" s="37"/>
      <c r="C85" s="57" t="s">
        <v>164</v>
      </c>
      <c r="L85" s="37"/>
    </row>
    <row r="86" spans="2:12" s="1" customFormat="1" ht="6.95" customHeight="1">
      <c r="B86" s="37"/>
      <c r="L86" s="37"/>
    </row>
    <row r="87" spans="2:12" s="1" customFormat="1" ht="14.45" customHeight="1">
      <c r="B87" s="37"/>
      <c r="C87" s="59" t="s">
        <v>19</v>
      </c>
      <c r="L87" s="37"/>
    </row>
    <row r="88" spans="2:12" s="1" customFormat="1" ht="16.5" customHeight="1">
      <c r="B88" s="37"/>
      <c r="E88" s="321" t="str">
        <f>E7</f>
        <v>Stavební úpravy v budově Základní školy v Olšanech spojené s nástavbou 3.NP vč. nové střešní konstrukce a s přístavbou..</v>
      </c>
      <c r="F88" s="322"/>
      <c r="G88" s="322"/>
      <c r="H88" s="322"/>
      <c r="L88" s="37"/>
    </row>
    <row r="89" spans="2:12" s="1" customFormat="1" ht="14.45" customHeight="1">
      <c r="B89" s="37"/>
      <c r="C89" s="59" t="s">
        <v>114</v>
      </c>
      <c r="L89" s="37"/>
    </row>
    <row r="90" spans="2:12" s="1" customFormat="1" ht="17.25" customHeight="1">
      <c r="B90" s="37"/>
      <c r="E90" s="290" t="str">
        <f>E9</f>
        <v>H21 - Zařízení slaboproudé elektrotechniky 2NP</v>
      </c>
      <c r="F90" s="323"/>
      <c r="G90" s="323"/>
      <c r="H90" s="323"/>
      <c r="L90" s="37"/>
    </row>
    <row r="91" spans="2:12" s="1" customFormat="1" ht="6.95" customHeight="1">
      <c r="B91" s="37"/>
      <c r="L91" s="37"/>
    </row>
    <row r="92" spans="2:12" s="1" customFormat="1" ht="18" customHeight="1">
      <c r="B92" s="37"/>
      <c r="C92" s="59" t="s">
        <v>25</v>
      </c>
      <c r="F92" s="145" t="str">
        <f>F12</f>
        <v xml:space="preserve"> </v>
      </c>
      <c r="I92" s="146" t="s">
        <v>27</v>
      </c>
      <c r="J92" s="63" t="str">
        <f>IF(J12="","",J12)</f>
        <v>4.6.2018</v>
      </c>
      <c r="L92" s="37"/>
    </row>
    <row r="93" spans="2:12" s="1" customFormat="1" ht="6.95" customHeight="1">
      <c r="B93" s="37"/>
      <c r="L93" s="37"/>
    </row>
    <row r="94" spans="2:12" s="1" customFormat="1" ht="15">
      <c r="B94" s="37"/>
      <c r="C94" s="59" t="s">
        <v>31</v>
      </c>
      <c r="F94" s="145" t="str">
        <f>E15</f>
        <v xml:space="preserve"> </v>
      </c>
      <c r="I94" s="146" t="s">
        <v>37</v>
      </c>
      <c r="J94" s="145" t="str">
        <f>E21</f>
        <v xml:space="preserve"> </v>
      </c>
      <c r="L94" s="37"/>
    </row>
    <row r="95" spans="2:12" s="1" customFormat="1" ht="14.45" customHeight="1">
      <c r="B95" s="37"/>
      <c r="C95" s="59" t="s">
        <v>35</v>
      </c>
      <c r="F95" s="145" t="str">
        <f>IF(E18="","",E18)</f>
        <v/>
      </c>
      <c r="L95" s="37"/>
    </row>
    <row r="96" spans="2:12" s="1" customFormat="1" ht="10.35" customHeight="1">
      <c r="B96" s="37"/>
      <c r="L96" s="37"/>
    </row>
    <row r="97" spans="2:65" s="9" customFormat="1" ht="29.25" customHeight="1">
      <c r="B97" s="147"/>
      <c r="C97" s="148" t="s">
        <v>165</v>
      </c>
      <c r="D97" s="149" t="s">
        <v>59</v>
      </c>
      <c r="E97" s="149" t="s">
        <v>55</v>
      </c>
      <c r="F97" s="149" t="s">
        <v>166</v>
      </c>
      <c r="G97" s="149" t="s">
        <v>167</v>
      </c>
      <c r="H97" s="149" t="s">
        <v>168</v>
      </c>
      <c r="I97" s="150" t="s">
        <v>169</v>
      </c>
      <c r="J97" s="149" t="s">
        <v>118</v>
      </c>
      <c r="K97" s="151" t="s">
        <v>170</v>
      </c>
      <c r="L97" s="147"/>
      <c r="M97" s="69" t="s">
        <v>171</v>
      </c>
      <c r="N97" s="70" t="s">
        <v>44</v>
      </c>
      <c r="O97" s="70" t="s">
        <v>172</v>
      </c>
      <c r="P97" s="70" t="s">
        <v>173</v>
      </c>
      <c r="Q97" s="70" t="s">
        <v>174</v>
      </c>
      <c r="R97" s="70" t="s">
        <v>175</v>
      </c>
      <c r="S97" s="70" t="s">
        <v>176</v>
      </c>
      <c r="T97" s="71" t="s">
        <v>177</v>
      </c>
    </row>
    <row r="98" spans="2:65" s="1" customFormat="1" ht="29.25" customHeight="1">
      <c r="B98" s="37"/>
      <c r="C98" s="73" t="s">
        <v>119</v>
      </c>
      <c r="J98" s="152">
        <f>BK98</f>
        <v>0</v>
      </c>
      <c r="L98" s="37"/>
      <c r="M98" s="72"/>
      <c r="N98" s="64"/>
      <c r="O98" s="64"/>
      <c r="P98" s="153">
        <f>P99+P141+P156</f>
        <v>0</v>
      </c>
      <c r="Q98" s="64"/>
      <c r="R98" s="153">
        <f>R99+R141+R156</f>
        <v>1.12E-4</v>
      </c>
      <c r="S98" s="64"/>
      <c r="T98" s="154">
        <f>T99+T141+T156</f>
        <v>0</v>
      </c>
      <c r="AT98" s="20" t="s">
        <v>73</v>
      </c>
      <c r="AU98" s="20" t="s">
        <v>120</v>
      </c>
      <c r="BK98" s="155">
        <f>BK99+BK141+BK156</f>
        <v>0</v>
      </c>
    </row>
    <row r="99" spans="2:65" s="10" customFormat="1" ht="37.35" customHeight="1">
      <c r="B99" s="156"/>
      <c r="D99" s="157" t="s">
        <v>73</v>
      </c>
      <c r="E99" s="158" t="s">
        <v>178</v>
      </c>
      <c r="F99" s="158" t="s">
        <v>179</v>
      </c>
      <c r="I99" s="159"/>
      <c r="J99" s="160">
        <f>BK99</f>
        <v>0</v>
      </c>
      <c r="L99" s="156"/>
      <c r="M99" s="161"/>
      <c r="N99" s="162"/>
      <c r="O99" s="162"/>
      <c r="P99" s="163">
        <f>P100+P103+P107+P110+P113+P116+P123+P125+P128+P132+P135+P138</f>
        <v>0</v>
      </c>
      <c r="Q99" s="162"/>
      <c r="R99" s="163">
        <f>R100+R103+R107+R110+R113+R116+R123+R125+R128+R132+R135+R138</f>
        <v>1.12E-4</v>
      </c>
      <c r="S99" s="162"/>
      <c r="T99" s="164">
        <f>T100+T103+T107+T110+T113+T116+T123+T125+T128+T132+T135+T138</f>
        <v>0</v>
      </c>
      <c r="AR99" s="157" t="s">
        <v>83</v>
      </c>
      <c r="AT99" s="165" t="s">
        <v>73</v>
      </c>
      <c r="AU99" s="165" t="s">
        <v>74</v>
      </c>
      <c r="AY99" s="157" t="s">
        <v>180</v>
      </c>
      <c r="BK99" s="166">
        <f>BK100+BK103+BK107+BK110+BK113+BK116+BK123+BK125+BK128+BK132+BK135+BK138</f>
        <v>0</v>
      </c>
    </row>
    <row r="100" spans="2:65" s="10" customFormat="1" ht="19.899999999999999" customHeight="1">
      <c r="B100" s="156"/>
      <c r="D100" s="167" t="s">
        <v>73</v>
      </c>
      <c r="E100" s="168" t="s">
        <v>1431</v>
      </c>
      <c r="F100" s="168" t="s">
        <v>1432</v>
      </c>
      <c r="I100" s="159"/>
      <c r="J100" s="169">
        <f>BK100</f>
        <v>0</v>
      </c>
      <c r="L100" s="156"/>
      <c r="M100" s="161"/>
      <c r="N100" s="162"/>
      <c r="O100" s="162"/>
      <c r="P100" s="163">
        <f>SUM(P101:P102)</f>
        <v>0</v>
      </c>
      <c r="Q100" s="162"/>
      <c r="R100" s="163">
        <f>SUM(R101:R102)</f>
        <v>0</v>
      </c>
      <c r="S100" s="162"/>
      <c r="T100" s="164">
        <f>SUM(T101:T102)</f>
        <v>0</v>
      </c>
      <c r="AR100" s="157" t="s">
        <v>83</v>
      </c>
      <c r="AT100" s="165" t="s">
        <v>73</v>
      </c>
      <c r="AU100" s="165" t="s">
        <v>24</v>
      </c>
      <c r="AY100" s="157" t="s">
        <v>180</v>
      </c>
      <c r="BK100" s="166">
        <f>SUM(BK101:BK102)</f>
        <v>0</v>
      </c>
    </row>
    <row r="101" spans="2:65" s="1" customFormat="1" ht="38.25" customHeight="1">
      <c r="B101" s="170"/>
      <c r="C101" s="171" t="s">
        <v>727</v>
      </c>
      <c r="D101" s="171" t="s">
        <v>184</v>
      </c>
      <c r="E101" s="172" t="s">
        <v>1433</v>
      </c>
      <c r="F101" s="173" t="s">
        <v>1434</v>
      </c>
      <c r="G101" s="174" t="s">
        <v>202</v>
      </c>
      <c r="H101" s="175">
        <v>120</v>
      </c>
      <c r="I101" s="176"/>
      <c r="J101" s="177">
        <f>ROUND(I101*H101,2)</f>
        <v>0</v>
      </c>
      <c r="K101" s="173" t="s">
        <v>188</v>
      </c>
      <c r="L101" s="37"/>
      <c r="M101" s="178" t="s">
        <v>5</v>
      </c>
      <c r="N101" s="179" t="s">
        <v>45</v>
      </c>
      <c r="O101" s="38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AR101" s="20" t="s">
        <v>189</v>
      </c>
      <c r="AT101" s="20" t="s">
        <v>184</v>
      </c>
      <c r="AU101" s="20" t="s">
        <v>83</v>
      </c>
      <c r="AY101" s="20" t="s">
        <v>180</v>
      </c>
      <c r="BE101" s="182">
        <f>IF(N101="základní",J101,0)</f>
        <v>0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20" t="s">
        <v>24</v>
      </c>
      <c r="BK101" s="182">
        <f>ROUND(I101*H101,2)</f>
        <v>0</v>
      </c>
      <c r="BL101" s="20" t="s">
        <v>189</v>
      </c>
      <c r="BM101" s="20" t="s">
        <v>1435</v>
      </c>
    </row>
    <row r="102" spans="2:65" s="1" customFormat="1" ht="27">
      <c r="B102" s="37"/>
      <c r="D102" s="197" t="s">
        <v>204</v>
      </c>
      <c r="F102" s="198" t="s">
        <v>1436</v>
      </c>
      <c r="I102" s="195"/>
      <c r="L102" s="37"/>
      <c r="M102" s="196"/>
      <c r="N102" s="38"/>
      <c r="O102" s="38"/>
      <c r="P102" s="38"/>
      <c r="Q102" s="38"/>
      <c r="R102" s="38"/>
      <c r="S102" s="38"/>
      <c r="T102" s="66"/>
      <c r="AT102" s="20" t="s">
        <v>204</v>
      </c>
      <c r="AU102" s="20" t="s">
        <v>83</v>
      </c>
    </row>
    <row r="103" spans="2:65" s="10" customFormat="1" ht="29.85" customHeight="1">
      <c r="B103" s="156"/>
      <c r="D103" s="167" t="s">
        <v>73</v>
      </c>
      <c r="E103" s="168" t="s">
        <v>1437</v>
      </c>
      <c r="F103" s="168" t="s">
        <v>1438</v>
      </c>
      <c r="I103" s="159"/>
      <c r="J103" s="169">
        <f>BK103</f>
        <v>0</v>
      </c>
      <c r="L103" s="156"/>
      <c r="M103" s="161"/>
      <c r="N103" s="162"/>
      <c r="O103" s="162"/>
      <c r="P103" s="163">
        <f>SUM(P104:P106)</f>
        <v>0</v>
      </c>
      <c r="Q103" s="162"/>
      <c r="R103" s="163">
        <f>SUM(R104:R106)</f>
        <v>0</v>
      </c>
      <c r="S103" s="162"/>
      <c r="T103" s="164">
        <f>SUM(T104:T106)</f>
        <v>0</v>
      </c>
      <c r="AR103" s="157" t="s">
        <v>83</v>
      </c>
      <c r="AT103" s="165" t="s">
        <v>73</v>
      </c>
      <c r="AU103" s="165" t="s">
        <v>24</v>
      </c>
      <c r="AY103" s="157" t="s">
        <v>180</v>
      </c>
      <c r="BK103" s="166">
        <f>SUM(BK104:BK106)</f>
        <v>0</v>
      </c>
    </row>
    <row r="104" spans="2:65" s="1" customFormat="1" ht="25.5" customHeight="1">
      <c r="B104" s="170"/>
      <c r="C104" s="171" t="s">
        <v>695</v>
      </c>
      <c r="D104" s="171" t="s">
        <v>184</v>
      </c>
      <c r="E104" s="172" t="s">
        <v>1439</v>
      </c>
      <c r="F104" s="173" t="s">
        <v>1440</v>
      </c>
      <c r="G104" s="174" t="s">
        <v>187</v>
      </c>
      <c r="H104" s="175">
        <v>5</v>
      </c>
      <c r="I104" s="176"/>
      <c r="J104" s="177">
        <f>ROUND(I104*H104,2)</f>
        <v>0</v>
      </c>
      <c r="K104" s="173" t="s">
        <v>188</v>
      </c>
      <c r="L104" s="37"/>
      <c r="M104" s="178" t="s">
        <v>5</v>
      </c>
      <c r="N104" s="179" t="s">
        <v>45</v>
      </c>
      <c r="O104" s="38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AR104" s="20" t="s">
        <v>189</v>
      </c>
      <c r="AT104" s="20" t="s">
        <v>184</v>
      </c>
      <c r="AU104" s="20" t="s">
        <v>83</v>
      </c>
      <c r="AY104" s="20" t="s">
        <v>180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20" t="s">
        <v>24</v>
      </c>
      <c r="BK104" s="182">
        <f>ROUND(I104*H104,2)</f>
        <v>0</v>
      </c>
      <c r="BL104" s="20" t="s">
        <v>189</v>
      </c>
      <c r="BM104" s="20" t="s">
        <v>1441</v>
      </c>
    </row>
    <row r="105" spans="2:65" s="1" customFormat="1" ht="27">
      <c r="B105" s="37"/>
      <c r="D105" s="193" t="s">
        <v>204</v>
      </c>
      <c r="F105" s="194" t="s">
        <v>1436</v>
      </c>
      <c r="I105" s="195"/>
      <c r="L105" s="37"/>
      <c r="M105" s="196"/>
      <c r="N105" s="38"/>
      <c r="O105" s="38"/>
      <c r="P105" s="38"/>
      <c r="Q105" s="38"/>
      <c r="R105" s="38"/>
      <c r="S105" s="38"/>
      <c r="T105" s="66"/>
      <c r="AT105" s="20" t="s">
        <v>204</v>
      </c>
      <c r="AU105" s="20" t="s">
        <v>83</v>
      </c>
    </row>
    <row r="106" spans="2:65" s="1" customFormat="1" ht="38.25" customHeight="1">
      <c r="B106" s="170"/>
      <c r="C106" s="183" t="s">
        <v>699</v>
      </c>
      <c r="D106" s="183" t="s">
        <v>192</v>
      </c>
      <c r="E106" s="184" t="s">
        <v>1442</v>
      </c>
      <c r="F106" s="185" t="s">
        <v>1443</v>
      </c>
      <c r="G106" s="186" t="s">
        <v>194</v>
      </c>
      <c r="H106" s="187">
        <v>5</v>
      </c>
      <c r="I106" s="188"/>
      <c r="J106" s="189">
        <f>ROUND(I106*H106,2)</f>
        <v>0</v>
      </c>
      <c r="K106" s="185" t="s">
        <v>5</v>
      </c>
      <c r="L106" s="190"/>
      <c r="M106" s="191" t="s">
        <v>5</v>
      </c>
      <c r="N106" s="192" t="s">
        <v>45</v>
      </c>
      <c r="O106" s="38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AR106" s="20" t="s">
        <v>195</v>
      </c>
      <c r="AT106" s="20" t="s">
        <v>192</v>
      </c>
      <c r="AU106" s="20" t="s">
        <v>83</v>
      </c>
      <c r="AY106" s="20" t="s">
        <v>180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20" t="s">
        <v>24</v>
      </c>
      <c r="BK106" s="182">
        <f>ROUND(I106*H106,2)</f>
        <v>0</v>
      </c>
      <c r="BL106" s="20" t="s">
        <v>189</v>
      </c>
      <c r="BM106" s="20" t="s">
        <v>1444</v>
      </c>
    </row>
    <row r="107" spans="2:65" s="10" customFormat="1" ht="29.85" customHeight="1">
      <c r="B107" s="156"/>
      <c r="D107" s="167" t="s">
        <v>73</v>
      </c>
      <c r="E107" s="168" t="s">
        <v>1445</v>
      </c>
      <c r="F107" s="168" t="s">
        <v>1446</v>
      </c>
      <c r="I107" s="159"/>
      <c r="J107" s="169">
        <f>BK107</f>
        <v>0</v>
      </c>
      <c r="L107" s="156"/>
      <c r="M107" s="161"/>
      <c r="N107" s="162"/>
      <c r="O107" s="162"/>
      <c r="P107" s="163">
        <f>SUM(P108:P109)</f>
        <v>0</v>
      </c>
      <c r="Q107" s="162"/>
      <c r="R107" s="163">
        <f>SUM(R108:R109)</f>
        <v>0</v>
      </c>
      <c r="S107" s="162"/>
      <c r="T107" s="164">
        <f>SUM(T108:T109)</f>
        <v>0</v>
      </c>
      <c r="AR107" s="157" t="s">
        <v>83</v>
      </c>
      <c r="AT107" s="165" t="s">
        <v>73</v>
      </c>
      <c r="AU107" s="165" t="s">
        <v>24</v>
      </c>
      <c r="AY107" s="157" t="s">
        <v>180</v>
      </c>
      <c r="BK107" s="166">
        <f>SUM(BK108:BK109)</f>
        <v>0</v>
      </c>
    </row>
    <row r="108" spans="2:65" s="1" customFormat="1" ht="25.5" customHeight="1">
      <c r="B108" s="170"/>
      <c r="C108" s="171" t="s">
        <v>731</v>
      </c>
      <c r="D108" s="171" t="s">
        <v>184</v>
      </c>
      <c r="E108" s="172" t="s">
        <v>1183</v>
      </c>
      <c r="F108" s="173" t="s">
        <v>1184</v>
      </c>
      <c r="G108" s="174" t="s">
        <v>202</v>
      </c>
      <c r="H108" s="175">
        <v>120</v>
      </c>
      <c r="I108" s="176"/>
      <c r="J108" s="177">
        <f>ROUND(I108*H108,2)</f>
        <v>0</v>
      </c>
      <c r="K108" s="173" t="s">
        <v>188</v>
      </c>
      <c r="L108" s="37"/>
      <c r="M108" s="178" t="s">
        <v>5</v>
      </c>
      <c r="N108" s="179" t="s">
        <v>45</v>
      </c>
      <c r="O108" s="38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AR108" s="20" t="s">
        <v>189</v>
      </c>
      <c r="AT108" s="20" t="s">
        <v>184</v>
      </c>
      <c r="AU108" s="20" t="s">
        <v>83</v>
      </c>
      <c r="AY108" s="20" t="s">
        <v>180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20" t="s">
        <v>24</v>
      </c>
      <c r="BK108" s="182">
        <f>ROUND(I108*H108,2)</f>
        <v>0</v>
      </c>
      <c r="BL108" s="20" t="s">
        <v>189</v>
      </c>
      <c r="BM108" s="20" t="s">
        <v>1447</v>
      </c>
    </row>
    <row r="109" spans="2:65" s="1" customFormat="1" ht="25.5" customHeight="1">
      <c r="B109" s="170"/>
      <c r="C109" s="183" t="s">
        <v>705</v>
      </c>
      <c r="D109" s="183" t="s">
        <v>192</v>
      </c>
      <c r="E109" s="184" t="s">
        <v>1448</v>
      </c>
      <c r="F109" s="185" t="s">
        <v>1449</v>
      </c>
      <c r="G109" s="186" t="s">
        <v>192</v>
      </c>
      <c r="H109" s="187">
        <v>120</v>
      </c>
      <c r="I109" s="188"/>
      <c r="J109" s="189">
        <f>ROUND(I109*H109,2)</f>
        <v>0</v>
      </c>
      <c r="K109" s="185" t="s">
        <v>5</v>
      </c>
      <c r="L109" s="190"/>
      <c r="M109" s="191" t="s">
        <v>5</v>
      </c>
      <c r="N109" s="192" t="s">
        <v>45</v>
      </c>
      <c r="O109" s="38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AR109" s="20" t="s">
        <v>195</v>
      </c>
      <c r="AT109" s="20" t="s">
        <v>192</v>
      </c>
      <c r="AU109" s="20" t="s">
        <v>83</v>
      </c>
      <c r="AY109" s="20" t="s">
        <v>180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20" t="s">
        <v>24</v>
      </c>
      <c r="BK109" s="182">
        <f>ROUND(I109*H109,2)</f>
        <v>0</v>
      </c>
      <c r="BL109" s="20" t="s">
        <v>189</v>
      </c>
      <c r="BM109" s="20" t="s">
        <v>1450</v>
      </c>
    </row>
    <row r="110" spans="2:65" s="10" customFormat="1" ht="29.85" customHeight="1">
      <c r="B110" s="156"/>
      <c r="D110" s="167" t="s">
        <v>73</v>
      </c>
      <c r="E110" s="168" t="s">
        <v>305</v>
      </c>
      <c r="F110" s="168" t="s">
        <v>306</v>
      </c>
      <c r="I110" s="159"/>
      <c r="J110" s="169">
        <f>BK110</f>
        <v>0</v>
      </c>
      <c r="L110" s="156"/>
      <c r="M110" s="161"/>
      <c r="N110" s="162"/>
      <c r="O110" s="162"/>
      <c r="P110" s="163">
        <f>SUM(P111:P112)</f>
        <v>0</v>
      </c>
      <c r="Q110" s="162"/>
      <c r="R110" s="163">
        <f>SUM(R111:R112)</f>
        <v>0</v>
      </c>
      <c r="S110" s="162"/>
      <c r="T110" s="164">
        <f>SUM(T111:T112)</f>
        <v>0</v>
      </c>
      <c r="AR110" s="157" t="s">
        <v>83</v>
      </c>
      <c r="AT110" s="165" t="s">
        <v>73</v>
      </c>
      <c r="AU110" s="165" t="s">
        <v>24</v>
      </c>
      <c r="AY110" s="157" t="s">
        <v>180</v>
      </c>
      <c r="BK110" s="166">
        <f>SUM(BK111:BK112)</f>
        <v>0</v>
      </c>
    </row>
    <row r="111" spans="2:65" s="1" customFormat="1" ht="25.5" customHeight="1">
      <c r="B111" s="170"/>
      <c r="C111" s="171" t="s">
        <v>307</v>
      </c>
      <c r="D111" s="171" t="s">
        <v>184</v>
      </c>
      <c r="E111" s="172" t="s">
        <v>308</v>
      </c>
      <c r="F111" s="173" t="s">
        <v>309</v>
      </c>
      <c r="G111" s="174" t="s">
        <v>187</v>
      </c>
      <c r="H111" s="175">
        <v>2</v>
      </c>
      <c r="I111" s="176"/>
      <c r="J111" s="177">
        <f>ROUND(I111*H111,2)</f>
        <v>0</v>
      </c>
      <c r="K111" s="173" t="s">
        <v>188</v>
      </c>
      <c r="L111" s="37"/>
      <c r="M111" s="178" t="s">
        <v>5</v>
      </c>
      <c r="N111" s="179" t="s">
        <v>45</v>
      </c>
      <c r="O111" s="38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AR111" s="20" t="s">
        <v>189</v>
      </c>
      <c r="AT111" s="20" t="s">
        <v>184</v>
      </c>
      <c r="AU111" s="20" t="s">
        <v>83</v>
      </c>
      <c r="AY111" s="20" t="s">
        <v>180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20" t="s">
        <v>24</v>
      </c>
      <c r="BK111" s="182">
        <f>ROUND(I111*H111,2)</f>
        <v>0</v>
      </c>
      <c r="BL111" s="20" t="s">
        <v>189</v>
      </c>
      <c r="BM111" s="20" t="s">
        <v>310</v>
      </c>
    </row>
    <row r="112" spans="2:65" s="1" customFormat="1" ht="25.5" customHeight="1">
      <c r="B112" s="170"/>
      <c r="C112" s="183" t="s">
        <v>311</v>
      </c>
      <c r="D112" s="183" t="s">
        <v>192</v>
      </c>
      <c r="E112" s="184" t="s">
        <v>312</v>
      </c>
      <c r="F112" s="185" t="s">
        <v>313</v>
      </c>
      <c r="G112" s="186" t="s">
        <v>194</v>
      </c>
      <c r="H112" s="187">
        <v>2</v>
      </c>
      <c r="I112" s="188"/>
      <c r="J112" s="189">
        <f>ROUND(I112*H112,2)</f>
        <v>0</v>
      </c>
      <c r="K112" s="185" t="s">
        <v>5</v>
      </c>
      <c r="L112" s="190"/>
      <c r="M112" s="191" t="s">
        <v>5</v>
      </c>
      <c r="N112" s="192" t="s">
        <v>45</v>
      </c>
      <c r="O112" s="38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20" t="s">
        <v>195</v>
      </c>
      <c r="AT112" s="20" t="s">
        <v>192</v>
      </c>
      <c r="AU112" s="20" t="s">
        <v>83</v>
      </c>
      <c r="AY112" s="20" t="s">
        <v>180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20" t="s">
        <v>24</v>
      </c>
      <c r="BK112" s="182">
        <f>ROUND(I112*H112,2)</f>
        <v>0</v>
      </c>
      <c r="BL112" s="20" t="s">
        <v>189</v>
      </c>
      <c r="BM112" s="20" t="s">
        <v>314</v>
      </c>
    </row>
    <row r="113" spans="2:65" s="10" customFormat="1" ht="29.85" customHeight="1">
      <c r="B113" s="156"/>
      <c r="D113" s="167" t="s">
        <v>73</v>
      </c>
      <c r="E113" s="168" t="s">
        <v>1401</v>
      </c>
      <c r="F113" s="168" t="s">
        <v>1402</v>
      </c>
      <c r="I113" s="159"/>
      <c r="J113" s="169">
        <f>BK113</f>
        <v>0</v>
      </c>
      <c r="L113" s="156"/>
      <c r="M113" s="161"/>
      <c r="N113" s="162"/>
      <c r="O113" s="162"/>
      <c r="P113" s="163">
        <f>SUM(P114:P115)</f>
        <v>0</v>
      </c>
      <c r="Q113" s="162"/>
      <c r="R113" s="163">
        <f>SUM(R114:R115)</f>
        <v>0</v>
      </c>
      <c r="S113" s="162"/>
      <c r="T113" s="164">
        <f>SUM(T114:T115)</f>
        <v>0</v>
      </c>
      <c r="AR113" s="157" t="s">
        <v>83</v>
      </c>
      <c r="AT113" s="165" t="s">
        <v>73</v>
      </c>
      <c r="AU113" s="165" t="s">
        <v>24</v>
      </c>
      <c r="AY113" s="157" t="s">
        <v>180</v>
      </c>
      <c r="BK113" s="166">
        <f>SUM(BK114:BK115)</f>
        <v>0</v>
      </c>
    </row>
    <row r="114" spans="2:65" s="1" customFormat="1" ht="38.25" customHeight="1">
      <c r="B114" s="170"/>
      <c r="C114" s="171" t="s">
        <v>479</v>
      </c>
      <c r="D114" s="171" t="s">
        <v>184</v>
      </c>
      <c r="E114" s="172" t="s">
        <v>1403</v>
      </c>
      <c r="F114" s="173" t="s">
        <v>1404</v>
      </c>
      <c r="G114" s="174" t="s">
        <v>187</v>
      </c>
      <c r="H114" s="175">
        <v>3</v>
      </c>
      <c r="I114" s="176"/>
      <c r="J114" s="177">
        <f>ROUND(I114*H114,2)</f>
        <v>0</v>
      </c>
      <c r="K114" s="173" t="s">
        <v>188</v>
      </c>
      <c r="L114" s="37"/>
      <c r="M114" s="178" t="s">
        <v>5</v>
      </c>
      <c r="N114" s="179" t="s">
        <v>45</v>
      </c>
      <c r="O114" s="38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AR114" s="20" t="s">
        <v>189</v>
      </c>
      <c r="AT114" s="20" t="s">
        <v>184</v>
      </c>
      <c r="AU114" s="20" t="s">
        <v>83</v>
      </c>
      <c r="AY114" s="20" t="s">
        <v>180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20" t="s">
        <v>24</v>
      </c>
      <c r="BK114" s="182">
        <f>ROUND(I114*H114,2)</f>
        <v>0</v>
      </c>
      <c r="BL114" s="20" t="s">
        <v>189</v>
      </c>
      <c r="BM114" s="20" t="s">
        <v>1405</v>
      </c>
    </row>
    <row r="115" spans="2:65" s="1" customFormat="1" ht="16.5" customHeight="1">
      <c r="B115" s="170"/>
      <c r="C115" s="183" t="s">
        <v>491</v>
      </c>
      <c r="D115" s="183" t="s">
        <v>192</v>
      </c>
      <c r="E115" s="184" t="s">
        <v>1406</v>
      </c>
      <c r="F115" s="185" t="s">
        <v>1407</v>
      </c>
      <c r="G115" s="186" t="s">
        <v>194</v>
      </c>
      <c r="H115" s="187">
        <v>3</v>
      </c>
      <c r="I115" s="188"/>
      <c r="J115" s="189">
        <f>ROUND(I115*H115,2)</f>
        <v>0</v>
      </c>
      <c r="K115" s="185" t="s">
        <v>5</v>
      </c>
      <c r="L115" s="190"/>
      <c r="M115" s="191" t="s">
        <v>5</v>
      </c>
      <c r="N115" s="192" t="s">
        <v>45</v>
      </c>
      <c r="O115" s="38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AR115" s="20" t="s">
        <v>195</v>
      </c>
      <c r="AT115" s="20" t="s">
        <v>192</v>
      </c>
      <c r="AU115" s="20" t="s">
        <v>83</v>
      </c>
      <c r="AY115" s="20" t="s">
        <v>180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20" t="s">
        <v>24</v>
      </c>
      <c r="BK115" s="182">
        <f>ROUND(I115*H115,2)</f>
        <v>0</v>
      </c>
      <c r="BL115" s="20" t="s">
        <v>189</v>
      </c>
      <c r="BM115" s="20" t="s">
        <v>1408</v>
      </c>
    </row>
    <row r="116" spans="2:65" s="10" customFormat="1" ht="29.85" customHeight="1">
      <c r="B116" s="156"/>
      <c r="D116" s="167" t="s">
        <v>73</v>
      </c>
      <c r="E116" s="168" t="s">
        <v>1451</v>
      </c>
      <c r="F116" s="168" t="s">
        <v>1452</v>
      </c>
      <c r="I116" s="159"/>
      <c r="J116" s="169">
        <f>BK116</f>
        <v>0</v>
      </c>
      <c r="L116" s="156"/>
      <c r="M116" s="161"/>
      <c r="N116" s="162"/>
      <c r="O116" s="162"/>
      <c r="P116" s="163">
        <f>SUM(P117:P122)</f>
        <v>0</v>
      </c>
      <c r="Q116" s="162"/>
      <c r="R116" s="163">
        <f>SUM(R117:R122)</f>
        <v>0</v>
      </c>
      <c r="S116" s="162"/>
      <c r="T116" s="164">
        <f>SUM(T117:T122)</f>
        <v>0</v>
      </c>
      <c r="AR116" s="157" t="s">
        <v>83</v>
      </c>
      <c r="AT116" s="165" t="s">
        <v>73</v>
      </c>
      <c r="AU116" s="165" t="s">
        <v>24</v>
      </c>
      <c r="AY116" s="157" t="s">
        <v>180</v>
      </c>
      <c r="BK116" s="166">
        <f>SUM(BK117:BK122)</f>
        <v>0</v>
      </c>
    </row>
    <row r="117" spans="2:65" s="1" customFormat="1" ht="16.5" customHeight="1">
      <c r="B117" s="170"/>
      <c r="C117" s="171" t="s">
        <v>495</v>
      </c>
      <c r="D117" s="171" t="s">
        <v>184</v>
      </c>
      <c r="E117" s="172" t="s">
        <v>1453</v>
      </c>
      <c r="F117" s="173" t="s">
        <v>1454</v>
      </c>
      <c r="G117" s="174" t="s">
        <v>187</v>
      </c>
      <c r="H117" s="175">
        <v>2</v>
      </c>
      <c r="I117" s="176"/>
      <c r="J117" s="177">
        <f t="shared" ref="J117:J122" si="0">ROUND(I117*H117,2)</f>
        <v>0</v>
      </c>
      <c r="K117" s="173" t="s">
        <v>188</v>
      </c>
      <c r="L117" s="37"/>
      <c r="M117" s="178" t="s">
        <v>5</v>
      </c>
      <c r="N117" s="179" t="s">
        <v>45</v>
      </c>
      <c r="O117" s="38"/>
      <c r="P117" s="180">
        <f t="shared" ref="P117:P122" si="1">O117*H117</f>
        <v>0</v>
      </c>
      <c r="Q117" s="180">
        <v>0</v>
      </c>
      <c r="R117" s="180">
        <f t="shared" ref="R117:R122" si="2">Q117*H117</f>
        <v>0</v>
      </c>
      <c r="S117" s="180">
        <v>0</v>
      </c>
      <c r="T117" s="181">
        <f t="shared" ref="T117:T122" si="3">S117*H117</f>
        <v>0</v>
      </c>
      <c r="AR117" s="20" t="s">
        <v>189</v>
      </c>
      <c r="AT117" s="20" t="s">
        <v>184</v>
      </c>
      <c r="AU117" s="20" t="s">
        <v>83</v>
      </c>
      <c r="AY117" s="20" t="s">
        <v>180</v>
      </c>
      <c r="BE117" s="182">
        <f t="shared" ref="BE117:BE122" si="4">IF(N117="základní",J117,0)</f>
        <v>0</v>
      </c>
      <c r="BF117" s="182">
        <f t="shared" ref="BF117:BF122" si="5">IF(N117="snížená",J117,0)</f>
        <v>0</v>
      </c>
      <c r="BG117" s="182">
        <f t="shared" ref="BG117:BG122" si="6">IF(N117="zákl. přenesená",J117,0)</f>
        <v>0</v>
      </c>
      <c r="BH117" s="182">
        <f t="shared" ref="BH117:BH122" si="7">IF(N117="sníž. přenesená",J117,0)</f>
        <v>0</v>
      </c>
      <c r="BI117" s="182">
        <f t="shared" ref="BI117:BI122" si="8">IF(N117="nulová",J117,0)</f>
        <v>0</v>
      </c>
      <c r="BJ117" s="20" t="s">
        <v>24</v>
      </c>
      <c r="BK117" s="182">
        <f t="shared" ref="BK117:BK122" si="9">ROUND(I117*H117,2)</f>
        <v>0</v>
      </c>
      <c r="BL117" s="20" t="s">
        <v>189</v>
      </c>
      <c r="BM117" s="20" t="s">
        <v>1455</v>
      </c>
    </row>
    <row r="118" spans="2:65" s="1" customFormat="1" ht="25.5" customHeight="1">
      <c r="B118" s="170"/>
      <c r="C118" s="171" t="s">
        <v>673</v>
      </c>
      <c r="D118" s="171" t="s">
        <v>184</v>
      </c>
      <c r="E118" s="172" t="s">
        <v>1456</v>
      </c>
      <c r="F118" s="173" t="s">
        <v>1457</v>
      </c>
      <c r="G118" s="174" t="s">
        <v>187</v>
      </c>
      <c r="H118" s="175">
        <v>4</v>
      </c>
      <c r="I118" s="176"/>
      <c r="J118" s="177">
        <f t="shared" si="0"/>
        <v>0</v>
      </c>
      <c r="K118" s="173" t="s">
        <v>188</v>
      </c>
      <c r="L118" s="37"/>
      <c r="M118" s="178" t="s">
        <v>5</v>
      </c>
      <c r="N118" s="179" t="s">
        <v>45</v>
      </c>
      <c r="O118" s="38"/>
      <c r="P118" s="180">
        <f t="shared" si="1"/>
        <v>0</v>
      </c>
      <c r="Q118" s="180">
        <v>0</v>
      </c>
      <c r="R118" s="180">
        <f t="shared" si="2"/>
        <v>0</v>
      </c>
      <c r="S118" s="180">
        <v>0</v>
      </c>
      <c r="T118" s="181">
        <f t="shared" si="3"/>
        <v>0</v>
      </c>
      <c r="AR118" s="20" t="s">
        <v>189</v>
      </c>
      <c r="AT118" s="20" t="s">
        <v>184</v>
      </c>
      <c r="AU118" s="20" t="s">
        <v>83</v>
      </c>
      <c r="AY118" s="20" t="s">
        <v>180</v>
      </c>
      <c r="BE118" s="182">
        <f t="shared" si="4"/>
        <v>0</v>
      </c>
      <c r="BF118" s="182">
        <f t="shared" si="5"/>
        <v>0</v>
      </c>
      <c r="BG118" s="182">
        <f t="shared" si="6"/>
        <v>0</v>
      </c>
      <c r="BH118" s="182">
        <f t="shared" si="7"/>
        <v>0</v>
      </c>
      <c r="BI118" s="182">
        <f t="shared" si="8"/>
        <v>0</v>
      </c>
      <c r="BJ118" s="20" t="s">
        <v>24</v>
      </c>
      <c r="BK118" s="182">
        <f t="shared" si="9"/>
        <v>0</v>
      </c>
      <c r="BL118" s="20" t="s">
        <v>189</v>
      </c>
      <c r="BM118" s="20" t="s">
        <v>1458</v>
      </c>
    </row>
    <row r="119" spans="2:65" s="1" customFormat="1" ht="25.5" customHeight="1">
      <c r="B119" s="170"/>
      <c r="C119" s="183" t="s">
        <v>677</v>
      </c>
      <c r="D119" s="183" t="s">
        <v>192</v>
      </c>
      <c r="E119" s="184" t="s">
        <v>1459</v>
      </c>
      <c r="F119" s="185" t="s">
        <v>1460</v>
      </c>
      <c r="G119" s="186" t="s">
        <v>194</v>
      </c>
      <c r="H119" s="187">
        <v>2</v>
      </c>
      <c r="I119" s="188"/>
      <c r="J119" s="189">
        <f t="shared" si="0"/>
        <v>0</v>
      </c>
      <c r="K119" s="185" t="s">
        <v>5</v>
      </c>
      <c r="L119" s="190"/>
      <c r="M119" s="191" t="s">
        <v>5</v>
      </c>
      <c r="N119" s="192" t="s">
        <v>45</v>
      </c>
      <c r="O119" s="38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AR119" s="20" t="s">
        <v>195</v>
      </c>
      <c r="AT119" s="20" t="s">
        <v>192</v>
      </c>
      <c r="AU119" s="20" t="s">
        <v>83</v>
      </c>
      <c r="AY119" s="20" t="s">
        <v>180</v>
      </c>
      <c r="BE119" s="182">
        <f t="shared" si="4"/>
        <v>0</v>
      </c>
      <c r="BF119" s="182">
        <f t="shared" si="5"/>
        <v>0</v>
      </c>
      <c r="BG119" s="182">
        <f t="shared" si="6"/>
        <v>0</v>
      </c>
      <c r="BH119" s="182">
        <f t="shared" si="7"/>
        <v>0</v>
      </c>
      <c r="BI119" s="182">
        <f t="shared" si="8"/>
        <v>0</v>
      </c>
      <c r="BJ119" s="20" t="s">
        <v>24</v>
      </c>
      <c r="BK119" s="182">
        <f t="shared" si="9"/>
        <v>0</v>
      </c>
      <c r="BL119" s="20" t="s">
        <v>189</v>
      </c>
      <c r="BM119" s="20" t="s">
        <v>1461</v>
      </c>
    </row>
    <row r="120" spans="2:65" s="1" customFormat="1" ht="16.5" customHeight="1">
      <c r="B120" s="170"/>
      <c r="C120" s="183" t="s">
        <v>681</v>
      </c>
      <c r="D120" s="183" t="s">
        <v>192</v>
      </c>
      <c r="E120" s="184" t="s">
        <v>1462</v>
      </c>
      <c r="F120" s="185" t="s">
        <v>1463</v>
      </c>
      <c r="G120" s="186" t="s">
        <v>194</v>
      </c>
      <c r="H120" s="187">
        <v>4</v>
      </c>
      <c r="I120" s="188"/>
      <c r="J120" s="189">
        <f t="shared" si="0"/>
        <v>0</v>
      </c>
      <c r="K120" s="185" t="s">
        <v>5</v>
      </c>
      <c r="L120" s="190"/>
      <c r="M120" s="191" t="s">
        <v>5</v>
      </c>
      <c r="N120" s="192" t="s">
        <v>45</v>
      </c>
      <c r="O120" s="38"/>
      <c r="P120" s="180">
        <f t="shared" si="1"/>
        <v>0</v>
      </c>
      <c r="Q120" s="180">
        <v>0</v>
      </c>
      <c r="R120" s="180">
        <f t="shared" si="2"/>
        <v>0</v>
      </c>
      <c r="S120" s="180">
        <v>0</v>
      </c>
      <c r="T120" s="181">
        <f t="shared" si="3"/>
        <v>0</v>
      </c>
      <c r="AR120" s="20" t="s">
        <v>195</v>
      </c>
      <c r="AT120" s="20" t="s">
        <v>192</v>
      </c>
      <c r="AU120" s="20" t="s">
        <v>83</v>
      </c>
      <c r="AY120" s="20" t="s">
        <v>180</v>
      </c>
      <c r="BE120" s="182">
        <f t="shared" si="4"/>
        <v>0</v>
      </c>
      <c r="BF120" s="182">
        <f t="shared" si="5"/>
        <v>0</v>
      </c>
      <c r="BG120" s="182">
        <f t="shared" si="6"/>
        <v>0</v>
      </c>
      <c r="BH120" s="182">
        <f t="shared" si="7"/>
        <v>0</v>
      </c>
      <c r="BI120" s="182">
        <f t="shared" si="8"/>
        <v>0</v>
      </c>
      <c r="BJ120" s="20" t="s">
        <v>24</v>
      </c>
      <c r="BK120" s="182">
        <f t="shared" si="9"/>
        <v>0</v>
      </c>
      <c r="BL120" s="20" t="s">
        <v>189</v>
      </c>
      <c r="BM120" s="20" t="s">
        <v>1464</v>
      </c>
    </row>
    <row r="121" spans="2:65" s="1" customFormat="1" ht="16.5" customHeight="1">
      <c r="B121" s="170"/>
      <c r="C121" s="183" t="s">
        <v>685</v>
      </c>
      <c r="D121" s="183" t="s">
        <v>192</v>
      </c>
      <c r="E121" s="184" t="s">
        <v>1465</v>
      </c>
      <c r="F121" s="185" t="s">
        <v>1466</v>
      </c>
      <c r="G121" s="186" t="s">
        <v>194</v>
      </c>
      <c r="H121" s="187">
        <v>2</v>
      </c>
      <c r="I121" s="188"/>
      <c r="J121" s="189">
        <f t="shared" si="0"/>
        <v>0</v>
      </c>
      <c r="K121" s="185" t="s">
        <v>5</v>
      </c>
      <c r="L121" s="190"/>
      <c r="M121" s="191" t="s">
        <v>5</v>
      </c>
      <c r="N121" s="192" t="s">
        <v>45</v>
      </c>
      <c r="O121" s="38"/>
      <c r="P121" s="180">
        <f t="shared" si="1"/>
        <v>0</v>
      </c>
      <c r="Q121" s="180">
        <v>0</v>
      </c>
      <c r="R121" s="180">
        <f t="shared" si="2"/>
        <v>0</v>
      </c>
      <c r="S121" s="180">
        <v>0</v>
      </c>
      <c r="T121" s="181">
        <f t="shared" si="3"/>
        <v>0</v>
      </c>
      <c r="AR121" s="20" t="s">
        <v>195</v>
      </c>
      <c r="AT121" s="20" t="s">
        <v>192</v>
      </c>
      <c r="AU121" s="20" t="s">
        <v>83</v>
      </c>
      <c r="AY121" s="20" t="s">
        <v>180</v>
      </c>
      <c r="BE121" s="182">
        <f t="shared" si="4"/>
        <v>0</v>
      </c>
      <c r="BF121" s="182">
        <f t="shared" si="5"/>
        <v>0</v>
      </c>
      <c r="BG121" s="182">
        <f t="shared" si="6"/>
        <v>0</v>
      </c>
      <c r="BH121" s="182">
        <f t="shared" si="7"/>
        <v>0</v>
      </c>
      <c r="BI121" s="182">
        <f t="shared" si="8"/>
        <v>0</v>
      </c>
      <c r="BJ121" s="20" t="s">
        <v>24</v>
      </c>
      <c r="BK121" s="182">
        <f t="shared" si="9"/>
        <v>0</v>
      </c>
      <c r="BL121" s="20" t="s">
        <v>189</v>
      </c>
      <c r="BM121" s="20" t="s">
        <v>1467</v>
      </c>
    </row>
    <row r="122" spans="2:65" s="1" customFormat="1" ht="16.5" customHeight="1">
      <c r="B122" s="170"/>
      <c r="C122" s="183" t="s">
        <v>691</v>
      </c>
      <c r="D122" s="183" t="s">
        <v>192</v>
      </c>
      <c r="E122" s="184" t="s">
        <v>1468</v>
      </c>
      <c r="F122" s="185" t="s">
        <v>1469</v>
      </c>
      <c r="G122" s="186" t="s">
        <v>194</v>
      </c>
      <c r="H122" s="187">
        <v>2</v>
      </c>
      <c r="I122" s="188"/>
      <c r="J122" s="189">
        <f t="shared" si="0"/>
        <v>0</v>
      </c>
      <c r="K122" s="185" t="s">
        <v>5</v>
      </c>
      <c r="L122" s="190"/>
      <c r="M122" s="191" t="s">
        <v>5</v>
      </c>
      <c r="N122" s="192" t="s">
        <v>45</v>
      </c>
      <c r="O122" s="38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AR122" s="20" t="s">
        <v>195</v>
      </c>
      <c r="AT122" s="20" t="s">
        <v>192</v>
      </c>
      <c r="AU122" s="20" t="s">
        <v>83</v>
      </c>
      <c r="AY122" s="20" t="s">
        <v>180</v>
      </c>
      <c r="BE122" s="182">
        <f t="shared" si="4"/>
        <v>0</v>
      </c>
      <c r="BF122" s="182">
        <f t="shared" si="5"/>
        <v>0</v>
      </c>
      <c r="BG122" s="182">
        <f t="shared" si="6"/>
        <v>0</v>
      </c>
      <c r="BH122" s="182">
        <f t="shared" si="7"/>
        <v>0</v>
      </c>
      <c r="BI122" s="182">
        <f t="shared" si="8"/>
        <v>0</v>
      </c>
      <c r="BJ122" s="20" t="s">
        <v>24</v>
      </c>
      <c r="BK122" s="182">
        <f t="shared" si="9"/>
        <v>0</v>
      </c>
      <c r="BL122" s="20" t="s">
        <v>189</v>
      </c>
      <c r="BM122" s="20" t="s">
        <v>1470</v>
      </c>
    </row>
    <row r="123" spans="2:65" s="10" customFormat="1" ht="29.85" customHeight="1">
      <c r="B123" s="156"/>
      <c r="D123" s="167" t="s">
        <v>73</v>
      </c>
      <c r="E123" s="168" t="s">
        <v>373</v>
      </c>
      <c r="F123" s="168" t="s">
        <v>374</v>
      </c>
      <c r="I123" s="159"/>
      <c r="J123" s="169">
        <f>BK123</f>
        <v>0</v>
      </c>
      <c r="L123" s="156"/>
      <c r="M123" s="161"/>
      <c r="N123" s="162"/>
      <c r="O123" s="162"/>
      <c r="P123" s="163">
        <f>P124</f>
        <v>0</v>
      </c>
      <c r="Q123" s="162"/>
      <c r="R123" s="163">
        <f>R124</f>
        <v>0</v>
      </c>
      <c r="S123" s="162"/>
      <c r="T123" s="164">
        <f>T124</f>
        <v>0</v>
      </c>
      <c r="AR123" s="157" t="s">
        <v>83</v>
      </c>
      <c r="AT123" s="165" t="s">
        <v>73</v>
      </c>
      <c r="AU123" s="165" t="s">
        <v>24</v>
      </c>
      <c r="AY123" s="157" t="s">
        <v>180</v>
      </c>
      <c r="BK123" s="166">
        <f>BK124</f>
        <v>0</v>
      </c>
    </row>
    <row r="124" spans="2:65" s="1" customFormat="1" ht="16.5" customHeight="1">
      <c r="B124" s="170"/>
      <c r="C124" s="183" t="s">
        <v>375</v>
      </c>
      <c r="D124" s="183" t="s">
        <v>192</v>
      </c>
      <c r="E124" s="184" t="s">
        <v>376</v>
      </c>
      <c r="F124" s="185" t="s">
        <v>377</v>
      </c>
      <c r="G124" s="186" t="s">
        <v>194</v>
      </c>
      <c r="H124" s="187">
        <v>2</v>
      </c>
      <c r="I124" s="188"/>
      <c r="J124" s="189">
        <f>ROUND(I124*H124,2)</f>
        <v>0</v>
      </c>
      <c r="K124" s="185" t="s">
        <v>5</v>
      </c>
      <c r="L124" s="190"/>
      <c r="M124" s="191" t="s">
        <v>5</v>
      </c>
      <c r="N124" s="192" t="s">
        <v>45</v>
      </c>
      <c r="O124" s="38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20" t="s">
        <v>195</v>
      </c>
      <c r="AT124" s="20" t="s">
        <v>192</v>
      </c>
      <c r="AU124" s="20" t="s">
        <v>83</v>
      </c>
      <c r="AY124" s="20" t="s">
        <v>180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20" t="s">
        <v>24</v>
      </c>
      <c r="BK124" s="182">
        <f>ROUND(I124*H124,2)</f>
        <v>0</v>
      </c>
      <c r="BL124" s="20" t="s">
        <v>189</v>
      </c>
      <c r="BM124" s="20" t="s">
        <v>378</v>
      </c>
    </row>
    <row r="125" spans="2:65" s="10" customFormat="1" ht="29.85" customHeight="1">
      <c r="B125" s="156"/>
      <c r="D125" s="167" t="s">
        <v>73</v>
      </c>
      <c r="E125" s="168" t="s">
        <v>1409</v>
      </c>
      <c r="F125" s="168" t="s">
        <v>1471</v>
      </c>
      <c r="I125" s="159"/>
      <c r="J125" s="169">
        <f>BK125</f>
        <v>0</v>
      </c>
      <c r="L125" s="156"/>
      <c r="M125" s="161"/>
      <c r="N125" s="162"/>
      <c r="O125" s="162"/>
      <c r="P125" s="163">
        <f>SUM(P126:P127)</f>
        <v>0</v>
      </c>
      <c r="Q125" s="162"/>
      <c r="R125" s="163">
        <f>SUM(R126:R127)</f>
        <v>0</v>
      </c>
      <c r="S125" s="162"/>
      <c r="T125" s="164">
        <f>SUM(T126:T127)</f>
        <v>0</v>
      </c>
      <c r="AR125" s="157" t="s">
        <v>83</v>
      </c>
      <c r="AT125" s="165" t="s">
        <v>73</v>
      </c>
      <c r="AU125" s="165" t="s">
        <v>24</v>
      </c>
      <c r="AY125" s="157" t="s">
        <v>180</v>
      </c>
      <c r="BK125" s="166">
        <f>SUM(BK126:BK127)</f>
        <v>0</v>
      </c>
    </row>
    <row r="126" spans="2:65" s="1" customFormat="1" ht="25.5" customHeight="1">
      <c r="B126" s="170"/>
      <c r="C126" s="171" t="s">
        <v>659</v>
      </c>
      <c r="D126" s="171" t="s">
        <v>184</v>
      </c>
      <c r="E126" s="172" t="s">
        <v>1411</v>
      </c>
      <c r="F126" s="173" t="s">
        <v>1412</v>
      </c>
      <c r="G126" s="174" t="s">
        <v>202</v>
      </c>
      <c r="H126" s="175">
        <v>70</v>
      </c>
      <c r="I126" s="176"/>
      <c r="J126" s="177">
        <f>ROUND(I126*H126,2)</f>
        <v>0</v>
      </c>
      <c r="K126" s="173" t="s">
        <v>188</v>
      </c>
      <c r="L126" s="37"/>
      <c r="M126" s="178" t="s">
        <v>5</v>
      </c>
      <c r="N126" s="179" t="s">
        <v>45</v>
      </c>
      <c r="O126" s="38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AR126" s="20" t="s">
        <v>189</v>
      </c>
      <c r="AT126" s="20" t="s">
        <v>184</v>
      </c>
      <c r="AU126" s="20" t="s">
        <v>83</v>
      </c>
      <c r="AY126" s="20" t="s">
        <v>180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20" t="s">
        <v>24</v>
      </c>
      <c r="BK126" s="182">
        <f>ROUND(I126*H126,2)</f>
        <v>0</v>
      </c>
      <c r="BL126" s="20" t="s">
        <v>189</v>
      </c>
      <c r="BM126" s="20" t="s">
        <v>1413</v>
      </c>
    </row>
    <row r="127" spans="2:65" s="1" customFormat="1" ht="38.25" customHeight="1">
      <c r="B127" s="170"/>
      <c r="C127" s="183" t="s">
        <v>665</v>
      </c>
      <c r="D127" s="183" t="s">
        <v>192</v>
      </c>
      <c r="E127" s="184" t="s">
        <v>1414</v>
      </c>
      <c r="F127" s="185" t="s">
        <v>1415</v>
      </c>
      <c r="G127" s="186" t="s">
        <v>192</v>
      </c>
      <c r="H127" s="187">
        <v>70</v>
      </c>
      <c r="I127" s="188"/>
      <c r="J127" s="189">
        <f>ROUND(I127*H127,2)</f>
        <v>0</v>
      </c>
      <c r="K127" s="185" t="s">
        <v>5</v>
      </c>
      <c r="L127" s="190"/>
      <c r="M127" s="191" t="s">
        <v>5</v>
      </c>
      <c r="N127" s="192" t="s">
        <v>45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195</v>
      </c>
      <c r="AT127" s="20" t="s">
        <v>192</v>
      </c>
      <c r="AU127" s="20" t="s">
        <v>83</v>
      </c>
      <c r="AY127" s="20" t="s">
        <v>180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24</v>
      </c>
      <c r="BK127" s="182">
        <f>ROUND(I127*H127,2)</f>
        <v>0</v>
      </c>
      <c r="BL127" s="20" t="s">
        <v>189</v>
      </c>
      <c r="BM127" s="20" t="s">
        <v>1416</v>
      </c>
    </row>
    <row r="128" spans="2:65" s="10" customFormat="1" ht="29.85" customHeight="1">
      <c r="B128" s="156"/>
      <c r="D128" s="167" t="s">
        <v>73</v>
      </c>
      <c r="E128" s="168" t="s">
        <v>507</v>
      </c>
      <c r="F128" s="168" t="s">
        <v>508</v>
      </c>
      <c r="I128" s="159"/>
      <c r="J128" s="169">
        <f>BK128</f>
        <v>0</v>
      </c>
      <c r="L128" s="156"/>
      <c r="M128" s="161"/>
      <c r="N128" s="162"/>
      <c r="O128" s="162"/>
      <c r="P128" s="163">
        <f>SUM(P129:P131)</f>
        <v>0</v>
      </c>
      <c r="Q128" s="162"/>
      <c r="R128" s="163">
        <f>SUM(R129:R131)</f>
        <v>1.12E-4</v>
      </c>
      <c r="S128" s="162"/>
      <c r="T128" s="164">
        <f>SUM(T129:T131)</f>
        <v>0</v>
      </c>
      <c r="AR128" s="157" t="s">
        <v>83</v>
      </c>
      <c r="AT128" s="165" t="s">
        <v>73</v>
      </c>
      <c r="AU128" s="165" t="s">
        <v>24</v>
      </c>
      <c r="AY128" s="157" t="s">
        <v>180</v>
      </c>
      <c r="BK128" s="166">
        <f>SUM(BK129:BK131)</f>
        <v>0</v>
      </c>
    </row>
    <row r="129" spans="2:65" s="1" customFormat="1" ht="38.25" customHeight="1">
      <c r="B129" s="170"/>
      <c r="C129" s="171" t="s">
        <v>509</v>
      </c>
      <c r="D129" s="171" t="s">
        <v>184</v>
      </c>
      <c r="E129" s="172" t="s">
        <v>510</v>
      </c>
      <c r="F129" s="173" t="s">
        <v>511</v>
      </c>
      <c r="G129" s="174" t="s">
        <v>512</v>
      </c>
      <c r="H129" s="175">
        <v>0.1</v>
      </c>
      <c r="I129" s="176"/>
      <c r="J129" s="177">
        <f>ROUND(I129*H129,2)</f>
        <v>0</v>
      </c>
      <c r="K129" s="173" t="s">
        <v>472</v>
      </c>
      <c r="L129" s="37"/>
      <c r="M129" s="178" t="s">
        <v>5</v>
      </c>
      <c r="N129" s="179" t="s">
        <v>45</v>
      </c>
      <c r="O129" s="38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AR129" s="20" t="s">
        <v>189</v>
      </c>
      <c r="AT129" s="20" t="s">
        <v>184</v>
      </c>
      <c r="AU129" s="20" t="s">
        <v>83</v>
      </c>
      <c r="AY129" s="20" t="s">
        <v>180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20" t="s">
        <v>24</v>
      </c>
      <c r="BK129" s="182">
        <f>ROUND(I129*H129,2)</f>
        <v>0</v>
      </c>
      <c r="BL129" s="20" t="s">
        <v>189</v>
      </c>
      <c r="BM129" s="20" t="s">
        <v>513</v>
      </c>
    </row>
    <row r="130" spans="2:65" s="1" customFormat="1" ht="25.5" customHeight="1">
      <c r="B130" s="170"/>
      <c r="C130" s="183" t="s">
        <v>514</v>
      </c>
      <c r="D130" s="183" t="s">
        <v>192</v>
      </c>
      <c r="E130" s="184" t="s">
        <v>515</v>
      </c>
      <c r="F130" s="185" t="s">
        <v>516</v>
      </c>
      <c r="G130" s="186" t="s">
        <v>512</v>
      </c>
      <c r="H130" s="187">
        <v>0.02</v>
      </c>
      <c r="I130" s="188"/>
      <c r="J130" s="189">
        <f>ROUND(I130*H130,2)</f>
        <v>0</v>
      </c>
      <c r="K130" s="185" t="s">
        <v>472</v>
      </c>
      <c r="L130" s="190"/>
      <c r="M130" s="191" t="s">
        <v>5</v>
      </c>
      <c r="N130" s="192" t="s">
        <v>45</v>
      </c>
      <c r="O130" s="38"/>
      <c r="P130" s="180">
        <f>O130*H130</f>
        <v>0</v>
      </c>
      <c r="Q130" s="180">
        <v>5.5999999999999999E-3</v>
      </c>
      <c r="R130" s="180">
        <f>Q130*H130</f>
        <v>1.12E-4</v>
      </c>
      <c r="S130" s="180">
        <v>0</v>
      </c>
      <c r="T130" s="181">
        <f>S130*H130</f>
        <v>0</v>
      </c>
      <c r="AR130" s="20" t="s">
        <v>195</v>
      </c>
      <c r="AT130" s="20" t="s">
        <v>192</v>
      </c>
      <c r="AU130" s="20" t="s">
        <v>83</v>
      </c>
      <c r="AY130" s="20" t="s">
        <v>180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0" t="s">
        <v>24</v>
      </c>
      <c r="BK130" s="182">
        <f>ROUND(I130*H130,2)</f>
        <v>0</v>
      </c>
      <c r="BL130" s="20" t="s">
        <v>189</v>
      </c>
      <c r="BM130" s="20" t="s">
        <v>517</v>
      </c>
    </row>
    <row r="131" spans="2:65" s="1" customFormat="1" ht="25.5" customHeight="1">
      <c r="B131" s="170"/>
      <c r="C131" s="183" t="s">
        <v>518</v>
      </c>
      <c r="D131" s="183" t="s">
        <v>192</v>
      </c>
      <c r="E131" s="184" t="s">
        <v>519</v>
      </c>
      <c r="F131" s="185" t="s">
        <v>520</v>
      </c>
      <c r="G131" s="186" t="s">
        <v>521</v>
      </c>
      <c r="H131" s="187">
        <v>2</v>
      </c>
      <c r="I131" s="188"/>
      <c r="J131" s="189">
        <f>ROUND(I131*H131,2)</f>
        <v>0</v>
      </c>
      <c r="K131" s="185" t="s">
        <v>5</v>
      </c>
      <c r="L131" s="190"/>
      <c r="M131" s="191" t="s">
        <v>5</v>
      </c>
      <c r="N131" s="192" t="s">
        <v>45</v>
      </c>
      <c r="O131" s="38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AR131" s="20" t="s">
        <v>195</v>
      </c>
      <c r="AT131" s="20" t="s">
        <v>192</v>
      </c>
      <c r="AU131" s="20" t="s">
        <v>83</v>
      </c>
      <c r="AY131" s="20" t="s">
        <v>180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0" t="s">
        <v>24</v>
      </c>
      <c r="BK131" s="182">
        <f>ROUND(I131*H131,2)</f>
        <v>0</v>
      </c>
      <c r="BL131" s="20" t="s">
        <v>189</v>
      </c>
      <c r="BM131" s="20" t="s">
        <v>522</v>
      </c>
    </row>
    <row r="132" spans="2:65" s="10" customFormat="1" ht="29.85" customHeight="1">
      <c r="B132" s="156"/>
      <c r="D132" s="167" t="s">
        <v>73</v>
      </c>
      <c r="E132" s="168" t="s">
        <v>523</v>
      </c>
      <c r="F132" s="168" t="s">
        <v>524</v>
      </c>
      <c r="I132" s="159"/>
      <c r="J132" s="169">
        <f>BK132</f>
        <v>0</v>
      </c>
      <c r="L132" s="156"/>
      <c r="M132" s="161"/>
      <c r="N132" s="162"/>
      <c r="O132" s="162"/>
      <c r="P132" s="163">
        <f>SUM(P133:P134)</f>
        <v>0</v>
      </c>
      <c r="Q132" s="162"/>
      <c r="R132" s="163">
        <f>SUM(R133:R134)</f>
        <v>0</v>
      </c>
      <c r="S132" s="162"/>
      <c r="T132" s="164">
        <f>SUM(T133:T134)</f>
        <v>0</v>
      </c>
      <c r="AR132" s="157" t="s">
        <v>83</v>
      </c>
      <c r="AT132" s="165" t="s">
        <v>73</v>
      </c>
      <c r="AU132" s="165" t="s">
        <v>24</v>
      </c>
      <c r="AY132" s="157" t="s">
        <v>180</v>
      </c>
      <c r="BK132" s="166">
        <f>SUM(BK133:BK134)</f>
        <v>0</v>
      </c>
    </row>
    <row r="133" spans="2:65" s="1" customFormat="1" ht="25.5" customHeight="1">
      <c r="B133" s="170"/>
      <c r="C133" s="171" t="s">
        <v>525</v>
      </c>
      <c r="D133" s="171" t="s">
        <v>184</v>
      </c>
      <c r="E133" s="172" t="s">
        <v>469</v>
      </c>
      <c r="F133" s="173" t="s">
        <v>470</v>
      </c>
      <c r="G133" s="174" t="s">
        <v>471</v>
      </c>
      <c r="H133" s="175">
        <v>10</v>
      </c>
      <c r="I133" s="176"/>
      <c r="J133" s="177">
        <f>ROUND(I133*H133,2)</f>
        <v>0</v>
      </c>
      <c r="K133" s="173" t="s">
        <v>472</v>
      </c>
      <c r="L133" s="37"/>
      <c r="M133" s="178" t="s">
        <v>5</v>
      </c>
      <c r="N133" s="179" t="s">
        <v>45</v>
      </c>
      <c r="O133" s="38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AR133" s="20" t="s">
        <v>473</v>
      </c>
      <c r="AT133" s="20" t="s">
        <v>184</v>
      </c>
      <c r="AU133" s="20" t="s">
        <v>83</v>
      </c>
      <c r="AY133" s="20" t="s">
        <v>180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20" t="s">
        <v>24</v>
      </c>
      <c r="BK133" s="182">
        <f>ROUND(I133*H133,2)</f>
        <v>0</v>
      </c>
      <c r="BL133" s="20" t="s">
        <v>473</v>
      </c>
      <c r="BM133" s="20" t="s">
        <v>526</v>
      </c>
    </row>
    <row r="134" spans="2:65" s="1" customFormat="1" ht="16.5" customHeight="1">
      <c r="B134" s="170"/>
      <c r="C134" s="183" t="s">
        <v>527</v>
      </c>
      <c r="D134" s="183" t="s">
        <v>192</v>
      </c>
      <c r="E134" s="184" t="s">
        <v>1506</v>
      </c>
      <c r="F134" s="185" t="s">
        <v>529</v>
      </c>
      <c r="G134" s="186" t="s">
        <v>530</v>
      </c>
      <c r="H134" s="187">
        <v>1</v>
      </c>
      <c r="I134" s="188"/>
      <c r="J134" s="189">
        <f>ROUND(I134*H134,2)</f>
        <v>0</v>
      </c>
      <c r="K134" s="185" t="s">
        <v>5</v>
      </c>
      <c r="L134" s="190"/>
      <c r="M134" s="191" t="s">
        <v>5</v>
      </c>
      <c r="N134" s="192" t="s">
        <v>45</v>
      </c>
      <c r="O134" s="3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20" t="s">
        <v>195</v>
      </c>
      <c r="AT134" s="20" t="s">
        <v>192</v>
      </c>
      <c r="AU134" s="20" t="s">
        <v>83</v>
      </c>
      <c r="AY134" s="20" t="s">
        <v>180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0" t="s">
        <v>24</v>
      </c>
      <c r="BK134" s="182">
        <f>ROUND(I134*H134,2)</f>
        <v>0</v>
      </c>
      <c r="BL134" s="20" t="s">
        <v>189</v>
      </c>
      <c r="BM134" s="20" t="s">
        <v>531</v>
      </c>
    </row>
    <row r="135" spans="2:65" s="10" customFormat="1" ht="29.85" customHeight="1">
      <c r="B135" s="156"/>
      <c r="D135" s="167" t="s">
        <v>73</v>
      </c>
      <c r="E135" s="168" t="s">
        <v>532</v>
      </c>
      <c r="F135" s="168" t="s">
        <v>533</v>
      </c>
      <c r="I135" s="159"/>
      <c r="J135" s="169">
        <f>BK135</f>
        <v>0</v>
      </c>
      <c r="L135" s="156"/>
      <c r="M135" s="161"/>
      <c r="N135" s="162"/>
      <c r="O135" s="162"/>
      <c r="P135" s="163">
        <f>SUM(P136:P137)</f>
        <v>0</v>
      </c>
      <c r="Q135" s="162"/>
      <c r="R135" s="163">
        <f>SUM(R136:R137)</f>
        <v>0</v>
      </c>
      <c r="S135" s="162"/>
      <c r="T135" s="164">
        <f>SUM(T136:T137)</f>
        <v>0</v>
      </c>
      <c r="AR135" s="157" t="s">
        <v>83</v>
      </c>
      <c r="AT135" s="165" t="s">
        <v>73</v>
      </c>
      <c r="AU135" s="165" t="s">
        <v>24</v>
      </c>
      <c r="AY135" s="157" t="s">
        <v>180</v>
      </c>
      <c r="BK135" s="166">
        <f>SUM(BK136:BK137)</f>
        <v>0</v>
      </c>
    </row>
    <row r="136" spans="2:65" s="1" customFormat="1" ht="25.5" customHeight="1">
      <c r="B136" s="170"/>
      <c r="C136" s="171" t="s">
        <v>534</v>
      </c>
      <c r="D136" s="171" t="s">
        <v>184</v>
      </c>
      <c r="E136" s="172" t="s">
        <v>469</v>
      </c>
      <c r="F136" s="173" t="s">
        <v>470</v>
      </c>
      <c r="G136" s="174" t="s">
        <v>471</v>
      </c>
      <c r="H136" s="175">
        <v>8</v>
      </c>
      <c r="I136" s="176"/>
      <c r="J136" s="177">
        <f>ROUND(I136*H136,2)</f>
        <v>0</v>
      </c>
      <c r="K136" s="173" t="s">
        <v>472</v>
      </c>
      <c r="L136" s="37"/>
      <c r="M136" s="178" t="s">
        <v>5</v>
      </c>
      <c r="N136" s="179" t="s">
        <v>45</v>
      </c>
      <c r="O136" s="38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AR136" s="20" t="s">
        <v>473</v>
      </c>
      <c r="AT136" s="20" t="s">
        <v>184</v>
      </c>
      <c r="AU136" s="20" t="s">
        <v>83</v>
      </c>
      <c r="AY136" s="20" t="s">
        <v>180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20" t="s">
        <v>24</v>
      </c>
      <c r="BK136" s="182">
        <f>ROUND(I136*H136,2)</f>
        <v>0</v>
      </c>
      <c r="BL136" s="20" t="s">
        <v>473</v>
      </c>
      <c r="BM136" s="20" t="s">
        <v>535</v>
      </c>
    </row>
    <row r="137" spans="2:65" s="1" customFormat="1" ht="16.5" customHeight="1">
      <c r="B137" s="170"/>
      <c r="C137" s="183" t="s">
        <v>536</v>
      </c>
      <c r="D137" s="183" t="s">
        <v>192</v>
      </c>
      <c r="E137" s="184" t="s">
        <v>1507</v>
      </c>
      <c r="F137" s="185" t="s">
        <v>538</v>
      </c>
      <c r="G137" s="186" t="s">
        <v>530</v>
      </c>
      <c r="H137" s="187">
        <v>1</v>
      </c>
      <c r="I137" s="188"/>
      <c r="J137" s="189">
        <f>ROUND(I137*H137,2)</f>
        <v>0</v>
      </c>
      <c r="K137" s="185" t="s">
        <v>5</v>
      </c>
      <c r="L137" s="190"/>
      <c r="M137" s="191" t="s">
        <v>5</v>
      </c>
      <c r="N137" s="192" t="s">
        <v>45</v>
      </c>
      <c r="O137" s="3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20" t="s">
        <v>195</v>
      </c>
      <c r="AT137" s="20" t="s">
        <v>192</v>
      </c>
      <c r="AU137" s="20" t="s">
        <v>83</v>
      </c>
      <c r="AY137" s="20" t="s">
        <v>180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20" t="s">
        <v>24</v>
      </c>
      <c r="BK137" s="182">
        <f>ROUND(I137*H137,2)</f>
        <v>0</v>
      </c>
      <c r="BL137" s="20" t="s">
        <v>189</v>
      </c>
      <c r="BM137" s="20" t="s">
        <v>539</v>
      </c>
    </row>
    <row r="138" spans="2:65" s="10" customFormat="1" ht="29.85" customHeight="1">
      <c r="B138" s="156"/>
      <c r="D138" s="167" t="s">
        <v>73</v>
      </c>
      <c r="E138" s="168" t="s">
        <v>540</v>
      </c>
      <c r="F138" s="168" t="s">
        <v>541</v>
      </c>
      <c r="I138" s="159"/>
      <c r="J138" s="169">
        <f>BK138</f>
        <v>0</v>
      </c>
      <c r="L138" s="156"/>
      <c r="M138" s="161"/>
      <c r="N138" s="162"/>
      <c r="O138" s="162"/>
      <c r="P138" s="163">
        <f>SUM(P139:P140)</f>
        <v>0</v>
      </c>
      <c r="Q138" s="162"/>
      <c r="R138" s="163">
        <f>SUM(R139:R140)</f>
        <v>0</v>
      </c>
      <c r="S138" s="162"/>
      <c r="T138" s="164">
        <f>SUM(T139:T140)</f>
        <v>0</v>
      </c>
      <c r="AR138" s="157" t="s">
        <v>83</v>
      </c>
      <c r="AT138" s="165" t="s">
        <v>73</v>
      </c>
      <c r="AU138" s="165" t="s">
        <v>24</v>
      </c>
      <c r="AY138" s="157" t="s">
        <v>180</v>
      </c>
      <c r="BK138" s="166">
        <f>SUM(BK139:BK140)</f>
        <v>0</v>
      </c>
    </row>
    <row r="139" spans="2:65" s="1" customFormat="1" ht="25.5" customHeight="1">
      <c r="B139" s="170"/>
      <c r="C139" s="171" t="s">
        <v>707</v>
      </c>
      <c r="D139" s="171" t="s">
        <v>184</v>
      </c>
      <c r="E139" s="172" t="s">
        <v>1419</v>
      </c>
      <c r="F139" s="173" t="s">
        <v>1420</v>
      </c>
      <c r="G139" s="174" t="s">
        <v>187</v>
      </c>
      <c r="H139" s="175">
        <v>1</v>
      </c>
      <c r="I139" s="176"/>
      <c r="J139" s="177">
        <f>ROUND(I139*H139,2)</f>
        <v>0</v>
      </c>
      <c r="K139" s="173" t="s">
        <v>188</v>
      </c>
      <c r="L139" s="37"/>
      <c r="M139" s="178" t="s">
        <v>5</v>
      </c>
      <c r="N139" s="179" t="s">
        <v>45</v>
      </c>
      <c r="O139" s="3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20" t="s">
        <v>189</v>
      </c>
      <c r="AT139" s="20" t="s">
        <v>184</v>
      </c>
      <c r="AU139" s="20" t="s">
        <v>83</v>
      </c>
      <c r="AY139" s="20" t="s">
        <v>180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20" t="s">
        <v>24</v>
      </c>
      <c r="BK139" s="182">
        <f>ROUND(I139*H139,2)</f>
        <v>0</v>
      </c>
      <c r="BL139" s="20" t="s">
        <v>189</v>
      </c>
      <c r="BM139" s="20" t="s">
        <v>1421</v>
      </c>
    </row>
    <row r="140" spans="2:65" s="1" customFormat="1" ht="27">
      <c r="B140" s="37"/>
      <c r="D140" s="197" t="s">
        <v>204</v>
      </c>
      <c r="F140" s="198" t="s">
        <v>546</v>
      </c>
      <c r="I140" s="195"/>
      <c r="L140" s="37"/>
      <c r="M140" s="196"/>
      <c r="N140" s="38"/>
      <c r="O140" s="38"/>
      <c r="P140" s="38"/>
      <c r="Q140" s="38"/>
      <c r="R140" s="38"/>
      <c r="S140" s="38"/>
      <c r="T140" s="66"/>
      <c r="AT140" s="20" t="s">
        <v>204</v>
      </c>
      <c r="AU140" s="20" t="s">
        <v>83</v>
      </c>
    </row>
    <row r="141" spans="2:65" s="10" customFormat="1" ht="37.35" customHeight="1">
      <c r="B141" s="156"/>
      <c r="D141" s="157" t="s">
        <v>73</v>
      </c>
      <c r="E141" s="158" t="s">
        <v>192</v>
      </c>
      <c r="F141" s="158" t="s">
        <v>547</v>
      </c>
      <c r="I141" s="159"/>
      <c r="J141" s="160">
        <f>BK141</f>
        <v>0</v>
      </c>
      <c r="L141" s="156"/>
      <c r="M141" s="161"/>
      <c r="N141" s="162"/>
      <c r="O141" s="162"/>
      <c r="P141" s="163">
        <f>P142+P145+P147+P150+P153</f>
        <v>0</v>
      </c>
      <c r="Q141" s="162"/>
      <c r="R141" s="163">
        <f>R142+R145+R147+R150+R153</f>
        <v>0</v>
      </c>
      <c r="S141" s="162"/>
      <c r="T141" s="164">
        <f>T142+T145+T147+T150+T153</f>
        <v>0</v>
      </c>
      <c r="AR141" s="157" t="s">
        <v>548</v>
      </c>
      <c r="AT141" s="165" t="s">
        <v>73</v>
      </c>
      <c r="AU141" s="165" t="s">
        <v>74</v>
      </c>
      <c r="AY141" s="157" t="s">
        <v>180</v>
      </c>
      <c r="BK141" s="166">
        <f>BK142+BK145+BK147+BK150+BK153</f>
        <v>0</v>
      </c>
    </row>
    <row r="142" spans="2:65" s="10" customFormat="1" ht="19.899999999999999" customHeight="1">
      <c r="B142" s="156"/>
      <c r="D142" s="167" t="s">
        <v>73</v>
      </c>
      <c r="E142" s="168" t="s">
        <v>1492</v>
      </c>
      <c r="F142" s="168" t="s">
        <v>1493</v>
      </c>
      <c r="I142" s="159"/>
      <c r="J142" s="169">
        <f>BK142</f>
        <v>0</v>
      </c>
      <c r="L142" s="156"/>
      <c r="M142" s="161"/>
      <c r="N142" s="162"/>
      <c r="O142" s="162"/>
      <c r="P142" s="163">
        <f>SUM(P143:P144)</f>
        <v>0</v>
      </c>
      <c r="Q142" s="162"/>
      <c r="R142" s="163">
        <f>SUM(R143:R144)</f>
        <v>0</v>
      </c>
      <c r="S142" s="162"/>
      <c r="T142" s="164">
        <f>SUM(T143:T144)</f>
        <v>0</v>
      </c>
      <c r="AR142" s="157" t="s">
        <v>548</v>
      </c>
      <c r="AT142" s="165" t="s">
        <v>73</v>
      </c>
      <c r="AU142" s="165" t="s">
        <v>24</v>
      </c>
      <c r="AY142" s="157" t="s">
        <v>180</v>
      </c>
      <c r="BK142" s="166">
        <f>SUM(BK143:BK144)</f>
        <v>0</v>
      </c>
    </row>
    <row r="143" spans="2:65" s="1" customFormat="1" ht="16.5" customHeight="1">
      <c r="B143" s="170"/>
      <c r="C143" s="171" t="s">
        <v>711</v>
      </c>
      <c r="D143" s="171" t="s">
        <v>184</v>
      </c>
      <c r="E143" s="172" t="s">
        <v>1494</v>
      </c>
      <c r="F143" s="173" t="s">
        <v>1495</v>
      </c>
      <c r="G143" s="174" t="s">
        <v>187</v>
      </c>
      <c r="H143" s="175">
        <v>10</v>
      </c>
      <c r="I143" s="176"/>
      <c r="J143" s="177">
        <f>ROUND(I143*H143,2)</f>
        <v>0</v>
      </c>
      <c r="K143" s="173" t="s">
        <v>188</v>
      </c>
      <c r="L143" s="37"/>
      <c r="M143" s="178" t="s">
        <v>5</v>
      </c>
      <c r="N143" s="179" t="s">
        <v>45</v>
      </c>
      <c r="O143" s="38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AR143" s="20" t="s">
        <v>555</v>
      </c>
      <c r="AT143" s="20" t="s">
        <v>184</v>
      </c>
      <c r="AU143" s="20" t="s">
        <v>83</v>
      </c>
      <c r="AY143" s="20" t="s">
        <v>180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20" t="s">
        <v>24</v>
      </c>
      <c r="BK143" s="182">
        <f>ROUND(I143*H143,2)</f>
        <v>0</v>
      </c>
      <c r="BL143" s="20" t="s">
        <v>555</v>
      </c>
      <c r="BM143" s="20" t="s">
        <v>1496</v>
      </c>
    </row>
    <row r="144" spans="2:65" s="1" customFormat="1" ht="16.5" customHeight="1">
      <c r="B144" s="170"/>
      <c r="C144" s="183" t="s">
        <v>717</v>
      </c>
      <c r="D144" s="183" t="s">
        <v>192</v>
      </c>
      <c r="E144" s="184" t="s">
        <v>1497</v>
      </c>
      <c r="F144" s="185" t="s">
        <v>1498</v>
      </c>
      <c r="G144" s="186" t="s">
        <v>194</v>
      </c>
      <c r="H144" s="187">
        <v>10</v>
      </c>
      <c r="I144" s="188"/>
      <c r="J144" s="189">
        <f>ROUND(I144*H144,2)</f>
        <v>0</v>
      </c>
      <c r="K144" s="185" t="s">
        <v>5</v>
      </c>
      <c r="L144" s="190"/>
      <c r="M144" s="191" t="s">
        <v>5</v>
      </c>
      <c r="N144" s="192" t="s">
        <v>45</v>
      </c>
      <c r="O144" s="38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20" t="s">
        <v>195</v>
      </c>
      <c r="AT144" s="20" t="s">
        <v>192</v>
      </c>
      <c r="AU144" s="20" t="s">
        <v>83</v>
      </c>
      <c r="AY144" s="20" t="s">
        <v>180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20" t="s">
        <v>24</v>
      </c>
      <c r="BK144" s="182">
        <f>ROUND(I144*H144,2)</f>
        <v>0</v>
      </c>
      <c r="BL144" s="20" t="s">
        <v>189</v>
      </c>
      <c r="BM144" s="20" t="s">
        <v>1499</v>
      </c>
    </row>
    <row r="145" spans="2:65" s="10" customFormat="1" ht="29.85" customHeight="1">
      <c r="B145" s="156"/>
      <c r="D145" s="167" t="s">
        <v>73</v>
      </c>
      <c r="E145" s="168" t="s">
        <v>1500</v>
      </c>
      <c r="F145" s="168" t="s">
        <v>1501</v>
      </c>
      <c r="I145" s="159"/>
      <c r="J145" s="169">
        <f>BK145</f>
        <v>0</v>
      </c>
      <c r="L145" s="156"/>
      <c r="M145" s="161"/>
      <c r="N145" s="162"/>
      <c r="O145" s="162"/>
      <c r="P145" s="163">
        <f>P146</f>
        <v>0</v>
      </c>
      <c r="Q145" s="162"/>
      <c r="R145" s="163">
        <f>R146</f>
        <v>0</v>
      </c>
      <c r="S145" s="162"/>
      <c r="T145" s="164">
        <f>T146</f>
        <v>0</v>
      </c>
      <c r="AR145" s="157" t="s">
        <v>548</v>
      </c>
      <c r="AT145" s="165" t="s">
        <v>73</v>
      </c>
      <c r="AU145" s="165" t="s">
        <v>24</v>
      </c>
      <c r="AY145" s="157" t="s">
        <v>180</v>
      </c>
      <c r="BK145" s="166">
        <f>BK146</f>
        <v>0</v>
      </c>
    </row>
    <row r="146" spans="2:65" s="1" customFormat="1" ht="16.5" customHeight="1">
      <c r="B146" s="170"/>
      <c r="C146" s="171" t="s">
        <v>721</v>
      </c>
      <c r="D146" s="171" t="s">
        <v>184</v>
      </c>
      <c r="E146" s="172" t="s">
        <v>1502</v>
      </c>
      <c r="F146" s="173" t="s">
        <v>1503</v>
      </c>
      <c r="G146" s="174" t="s">
        <v>187</v>
      </c>
      <c r="H146" s="175">
        <v>5</v>
      </c>
      <c r="I146" s="176"/>
      <c r="J146" s="177">
        <f>ROUND(I146*H146,2)</f>
        <v>0</v>
      </c>
      <c r="K146" s="173" t="s">
        <v>188</v>
      </c>
      <c r="L146" s="37"/>
      <c r="M146" s="178" t="s">
        <v>5</v>
      </c>
      <c r="N146" s="179" t="s">
        <v>45</v>
      </c>
      <c r="O146" s="38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AR146" s="20" t="s">
        <v>555</v>
      </c>
      <c r="AT146" s="20" t="s">
        <v>184</v>
      </c>
      <c r="AU146" s="20" t="s">
        <v>83</v>
      </c>
      <c r="AY146" s="20" t="s">
        <v>180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20" t="s">
        <v>24</v>
      </c>
      <c r="BK146" s="182">
        <f>ROUND(I146*H146,2)</f>
        <v>0</v>
      </c>
      <c r="BL146" s="20" t="s">
        <v>555</v>
      </c>
      <c r="BM146" s="20" t="s">
        <v>1504</v>
      </c>
    </row>
    <row r="147" spans="2:65" s="10" customFormat="1" ht="29.85" customHeight="1">
      <c r="B147" s="156"/>
      <c r="D147" s="167" t="s">
        <v>73</v>
      </c>
      <c r="E147" s="168" t="s">
        <v>549</v>
      </c>
      <c r="F147" s="168" t="s">
        <v>550</v>
      </c>
      <c r="I147" s="159"/>
      <c r="J147" s="169">
        <f>BK147</f>
        <v>0</v>
      </c>
      <c r="L147" s="156"/>
      <c r="M147" s="161"/>
      <c r="N147" s="162"/>
      <c r="O147" s="162"/>
      <c r="P147" s="163">
        <f>SUM(P148:P149)</f>
        <v>0</v>
      </c>
      <c r="Q147" s="162"/>
      <c r="R147" s="163">
        <f>SUM(R148:R149)</f>
        <v>0</v>
      </c>
      <c r="S147" s="162"/>
      <c r="T147" s="164">
        <f>SUM(T148:T149)</f>
        <v>0</v>
      </c>
      <c r="AR147" s="157" t="s">
        <v>548</v>
      </c>
      <c r="AT147" s="165" t="s">
        <v>73</v>
      </c>
      <c r="AU147" s="165" t="s">
        <v>24</v>
      </c>
      <c r="AY147" s="157" t="s">
        <v>180</v>
      </c>
      <c r="BK147" s="166">
        <f>SUM(BK148:BK149)</f>
        <v>0</v>
      </c>
    </row>
    <row r="148" spans="2:65" s="1" customFormat="1" ht="38.25" customHeight="1">
      <c r="B148" s="170"/>
      <c r="C148" s="171" t="s">
        <v>551</v>
      </c>
      <c r="D148" s="171" t="s">
        <v>184</v>
      </c>
      <c r="E148" s="172" t="s">
        <v>552</v>
      </c>
      <c r="F148" s="173" t="s">
        <v>553</v>
      </c>
      <c r="G148" s="174" t="s">
        <v>554</v>
      </c>
      <c r="H148" s="175">
        <v>0.2</v>
      </c>
      <c r="I148" s="176"/>
      <c r="J148" s="177">
        <f>ROUND(I148*H148,2)</f>
        <v>0</v>
      </c>
      <c r="K148" s="173" t="s">
        <v>188</v>
      </c>
      <c r="L148" s="37"/>
      <c r="M148" s="178" t="s">
        <v>5</v>
      </c>
      <c r="N148" s="179" t="s">
        <v>45</v>
      </c>
      <c r="O148" s="38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AR148" s="20" t="s">
        <v>555</v>
      </c>
      <c r="AT148" s="20" t="s">
        <v>184</v>
      </c>
      <c r="AU148" s="20" t="s">
        <v>83</v>
      </c>
      <c r="AY148" s="20" t="s">
        <v>180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20" t="s">
        <v>24</v>
      </c>
      <c r="BK148" s="182">
        <f>ROUND(I148*H148,2)</f>
        <v>0</v>
      </c>
      <c r="BL148" s="20" t="s">
        <v>555</v>
      </c>
      <c r="BM148" s="20" t="s">
        <v>556</v>
      </c>
    </row>
    <row r="149" spans="2:65" s="1" customFormat="1" ht="40.5">
      <c r="B149" s="37"/>
      <c r="D149" s="197" t="s">
        <v>204</v>
      </c>
      <c r="F149" s="198" t="s">
        <v>557</v>
      </c>
      <c r="I149" s="195"/>
      <c r="L149" s="37"/>
      <c r="M149" s="196"/>
      <c r="N149" s="38"/>
      <c r="O149" s="38"/>
      <c r="P149" s="38"/>
      <c r="Q149" s="38"/>
      <c r="R149" s="38"/>
      <c r="S149" s="38"/>
      <c r="T149" s="66"/>
      <c r="AT149" s="20" t="s">
        <v>204</v>
      </c>
      <c r="AU149" s="20" t="s">
        <v>83</v>
      </c>
    </row>
    <row r="150" spans="2:65" s="10" customFormat="1" ht="29.85" customHeight="1">
      <c r="B150" s="156"/>
      <c r="D150" s="167" t="s">
        <v>73</v>
      </c>
      <c r="E150" s="168" t="s">
        <v>558</v>
      </c>
      <c r="F150" s="168" t="s">
        <v>559</v>
      </c>
      <c r="I150" s="159"/>
      <c r="J150" s="169">
        <f>BK150</f>
        <v>0</v>
      </c>
      <c r="L150" s="156"/>
      <c r="M150" s="161"/>
      <c r="N150" s="162"/>
      <c r="O150" s="162"/>
      <c r="P150" s="163">
        <f>SUM(P151:P152)</f>
        <v>0</v>
      </c>
      <c r="Q150" s="162"/>
      <c r="R150" s="163">
        <f>SUM(R151:R152)</f>
        <v>0</v>
      </c>
      <c r="S150" s="162"/>
      <c r="T150" s="164">
        <f>SUM(T151:T152)</f>
        <v>0</v>
      </c>
      <c r="AR150" s="157" t="s">
        <v>548</v>
      </c>
      <c r="AT150" s="165" t="s">
        <v>73</v>
      </c>
      <c r="AU150" s="165" t="s">
        <v>24</v>
      </c>
      <c r="AY150" s="157" t="s">
        <v>180</v>
      </c>
      <c r="BK150" s="166">
        <f>SUM(BK151:BK152)</f>
        <v>0</v>
      </c>
    </row>
    <row r="151" spans="2:65" s="1" customFormat="1" ht="25.5" customHeight="1">
      <c r="B151" s="170"/>
      <c r="C151" s="171" t="s">
        <v>560</v>
      </c>
      <c r="D151" s="171" t="s">
        <v>184</v>
      </c>
      <c r="E151" s="172" t="s">
        <v>561</v>
      </c>
      <c r="F151" s="173" t="s">
        <v>562</v>
      </c>
      <c r="G151" s="174" t="s">
        <v>202</v>
      </c>
      <c r="H151" s="175">
        <v>70</v>
      </c>
      <c r="I151" s="176"/>
      <c r="J151" s="177">
        <f>ROUND(I151*H151,2)</f>
        <v>0</v>
      </c>
      <c r="K151" s="173" t="s">
        <v>188</v>
      </c>
      <c r="L151" s="37"/>
      <c r="M151" s="178" t="s">
        <v>5</v>
      </c>
      <c r="N151" s="179" t="s">
        <v>45</v>
      </c>
      <c r="O151" s="38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AR151" s="20" t="s">
        <v>555</v>
      </c>
      <c r="AT151" s="20" t="s">
        <v>184</v>
      </c>
      <c r="AU151" s="20" t="s">
        <v>83</v>
      </c>
      <c r="AY151" s="20" t="s">
        <v>180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20" t="s">
        <v>24</v>
      </c>
      <c r="BK151" s="182">
        <f>ROUND(I151*H151,2)</f>
        <v>0</v>
      </c>
      <c r="BL151" s="20" t="s">
        <v>555</v>
      </c>
      <c r="BM151" s="20" t="s">
        <v>563</v>
      </c>
    </row>
    <row r="152" spans="2:65" s="1" customFormat="1" ht="40.5">
      <c r="B152" s="37"/>
      <c r="D152" s="197" t="s">
        <v>204</v>
      </c>
      <c r="F152" s="198" t="s">
        <v>557</v>
      </c>
      <c r="I152" s="195"/>
      <c r="L152" s="37"/>
      <c r="M152" s="196"/>
      <c r="N152" s="38"/>
      <c r="O152" s="38"/>
      <c r="P152" s="38"/>
      <c r="Q152" s="38"/>
      <c r="R152" s="38"/>
      <c r="S152" s="38"/>
      <c r="T152" s="66"/>
      <c r="AT152" s="20" t="s">
        <v>204</v>
      </c>
      <c r="AU152" s="20" t="s">
        <v>83</v>
      </c>
    </row>
    <row r="153" spans="2:65" s="10" customFormat="1" ht="29.85" customHeight="1">
      <c r="B153" s="156"/>
      <c r="D153" s="167" t="s">
        <v>73</v>
      </c>
      <c r="E153" s="168" t="s">
        <v>564</v>
      </c>
      <c r="F153" s="168" t="s">
        <v>565</v>
      </c>
      <c r="I153" s="159"/>
      <c r="J153" s="169">
        <f>BK153</f>
        <v>0</v>
      </c>
      <c r="L153" s="156"/>
      <c r="M153" s="161"/>
      <c r="N153" s="162"/>
      <c r="O153" s="162"/>
      <c r="P153" s="163">
        <f>SUM(P154:P155)</f>
        <v>0</v>
      </c>
      <c r="Q153" s="162"/>
      <c r="R153" s="163">
        <f>SUM(R154:R155)</f>
        <v>0</v>
      </c>
      <c r="S153" s="162"/>
      <c r="T153" s="164">
        <f>SUM(T154:T155)</f>
        <v>0</v>
      </c>
      <c r="AR153" s="157" t="s">
        <v>548</v>
      </c>
      <c r="AT153" s="165" t="s">
        <v>73</v>
      </c>
      <c r="AU153" s="165" t="s">
        <v>24</v>
      </c>
      <c r="AY153" s="157" t="s">
        <v>180</v>
      </c>
      <c r="BK153" s="166">
        <f>SUM(BK154:BK155)</f>
        <v>0</v>
      </c>
    </row>
    <row r="154" spans="2:65" s="1" customFormat="1" ht="38.25" customHeight="1">
      <c r="B154" s="170"/>
      <c r="C154" s="171" t="s">
        <v>566</v>
      </c>
      <c r="D154" s="171" t="s">
        <v>184</v>
      </c>
      <c r="E154" s="172" t="s">
        <v>567</v>
      </c>
      <c r="F154" s="173" t="s">
        <v>568</v>
      </c>
      <c r="G154" s="174" t="s">
        <v>187</v>
      </c>
      <c r="H154" s="175">
        <v>5</v>
      </c>
      <c r="I154" s="176"/>
      <c r="J154" s="177">
        <f>ROUND(I154*H154,2)</f>
        <v>0</v>
      </c>
      <c r="K154" s="173" t="s">
        <v>188</v>
      </c>
      <c r="L154" s="37"/>
      <c r="M154" s="178" t="s">
        <v>5</v>
      </c>
      <c r="N154" s="179" t="s">
        <v>45</v>
      </c>
      <c r="O154" s="38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AR154" s="20" t="s">
        <v>555</v>
      </c>
      <c r="AT154" s="20" t="s">
        <v>184</v>
      </c>
      <c r="AU154" s="20" t="s">
        <v>83</v>
      </c>
      <c r="AY154" s="20" t="s">
        <v>180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20" t="s">
        <v>24</v>
      </c>
      <c r="BK154" s="182">
        <f>ROUND(I154*H154,2)</f>
        <v>0</v>
      </c>
      <c r="BL154" s="20" t="s">
        <v>555</v>
      </c>
      <c r="BM154" s="20" t="s">
        <v>569</v>
      </c>
    </row>
    <row r="155" spans="2:65" s="1" customFormat="1" ht="40.5">
      <c r="B155" s="37"/>
      <c r="D155" s="197" t="s">
        <v>204</v>
      </c>
      <c r="F155" s="198" t="s">
        <v>557</v>
      </c>
      <c r="I155" s="195"/>
      <c r="L155" s="37"/>
      <c r="M155" s="196"/>
      <c r="N155" s="38"/>
      <c r="O155" s="38"/>
      <c r="P155" s="38"/>
      <c r="Q155" s="38"/>
      <c r="R155" s="38"/>
      <c r="S155" s="38"/>
      <c r="T155" s="66"/>
      <c r="AT155" s="20" t="s">
        <v>204</v>
      </c>
      <c r="AU155" s="20" t="s">
        <v>83</v>
      </c>
    </row>
    <row r="156" spans="2:65" s="10" customFormat="1" ht="37.35" customHeight="1">
      <c r="B156" s="156"/>
      <c r="D156" s="157" t="s">
        <v>73</v>
      </c>
      <c r="E156" s="158" t="s">
        <v>614</v>
      </c>
      <c r="F156" s="158" t="s">
        <v>615</v>
      </c>
      <c r="I156" s="159"/>
      <c r="J156" s="160">
        <f>BK156</f>
        <v>0</v>
      </c>
      <c r="L156" s="156"/>
      <c r="M156" s="161"/>
      <c r="N156" s="162"/>
      <c r="O156" s="162"/>
      <c r="P156" s="163">
        <f>P157+P159</f>
        <v>0</v>
      </c>
      <c r="Q156" s="162"/>
      <c r="R156" s="163">
        <f>R157+R159</f>
        <v>0</v>
      </c>
      <c r="S156" s="162"/>
      <c r="T156" s="164">
        <f>T157+T159</f>
        <v>0</v>
      </c>
      <c r="AR156" s="157" t="s">
        <v>467</v>
      </c>
      <c r="AT156" s="165" t="s">
        <v>73</v>
      </c>
      <c r="AU156" s="165" t="s">
        <v>74</v>
      </c>
      <c r="AY156" s="157" t="s">
        <v>180</v>
      </c>
      <c r="BK156" s="166">
        <f>BK157+BK159</f>
        <v>0</v>
      </c>
    </row>
    <row r="157" spans="2:65" s="10" customFormat="1" ht="19.899999999999999" customHeight="1">
      <c r="B157" s="156"/>
      <c r="D157" s="167" t="s">
        <v>73</v>
      </c>
      <c r="E157" s="168" t="s">
        <v>616</v>
      </c>
      <c r="F157" s="168" t="s">
        <v>617</v>
      </c>
      <c r="I157" s="159"/>
      <c r="J157" s="169">
        <f>BK157</f>
        <v>0</v>
      </c>
      <c r="L157" s="156"/>
      <c r="M157" s="161"/>
      <c r="N157" s="162"/>
      <c r="O157" s="162"/>
      <c r="P157" s="163">
        <f>P158</f>
        <v>0</v>
      </c>
      <c r="Q157" s="162"/>
      <c r="R157" s="163">
        <f>R158</f>
        <v>0</v>
      </c>
      <c r="S157" s="162"/>
      <c r="T157" s="164">
        <f>T158</f>
        <v>0</v>
      </c>
      <c r="AR157" s="157" t="s">
        <v>467</v>
      </c>
      <c r="AT157" s="165" t="s">
        <v>73</v>
      </c>
      <c r="AU157" s="165" t="s">
        <v>24</v>
      </c>
      <c r="AY157" s="157" t="s">
        <v>180</v>
      </c>
      <c r="BK157" s="166">
        <f>BK158</f>
        <v>0</v>
      </c>
    </row>
    <row r="158" spans="2:65" s="1" customFormat="1" ht="25.5" customHeight="1">
      <c r="B158" s="170"/>
      <c r="C158" s="171" t="s">
        <v>189</v>
      </c>
      <c r="D158" s="171" t="s">
        <v>184</v>
      </c>
      <c r="E158" s="172" t="s">
        <v>618</v>
      </c>
      <c r="F158" s="173" t="s">
        <v>619</v>
      </c>
      <c r="G158" s="174" t="s">
        <v>471</v>
      </c>
      <c r="H158" s="175">
        <v>8</v>
      </c>
      <c r="I158" s="176"/>
      <c r="J158" s="177">
        <f>ROUND(I158*H158,2)</f>
        <v>0</v>
      </c>
      <c r="K158" s="173" t="s">
        <v>472</v>
      </c>
      <c r="L158" s="37"/>
      <c r="M158" s="178" t="s">
        <v>5</v>
      </c>
      <c r="N158" s="179" t="s">
        <v>45</v>
      </c>
      <c r="O158" s="38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0" t="s">
        <v>473</v>
      </c>
      <c r="AT158" s="20" t="s">
        <v>184</v>
      </c>
      <c r="AU158" s="20" t="s">
        <v>83</v>
      </c>
      <c r="AY158" s="20" t="s">
        <v>180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0" t="s">
        <v>24</v>
      </c>
      <c r="BK158" s="182">
        <f>ROUND(I158*H158,2)</f>
        <v>0</v>
      </c>
      <c r="BL158" s="20" t="s">
        <v>473</v>
      </c>
      <c r="BM158" s="20" t="s">
        <v>620</v>
      </c>
    </row>
    <row r="159" spans="2:65" s="10" customFormat="1" ht="29.85" customHeight="1">
      <c r="B159" s="156"/>
      <c r="D159" s="167" t="s">
        <v>73</v>
      </c>
      <c r="E159" s="168" t="s">
        <v>621</v>
      </c>
      <c r="F159" s="168" t="s">
        <v>622</v>
      </c>
      <c r="I159" s="159"/>
      <c r="J159" s="169">
        <f>BK159</f>
        <v>0</v>
      </c>
      <c r="L159" s="156"/>
      <c r="M159" s="161"/>
      <c r="N159" s="162"/>
      <c r="O159" s="162"/>
      <c r="P159" s="163">
        <f>P160</f>
        <v>0</v>
      </c>
      <c r="Q159" s="162"/>
      <c r="R159" s="163">
        <f>R160</f>
        <v>0</v>
      </c>
      <c r="S159" s="162"/>
      <c r="T159" s="164">
        <f>T160</f>
        <v>0</v>
      </c>
      <c r="AR159" s="157" t="s">
        <v>467</v>
      </c>
      <c r="AT159" s="165" t="s">
        <v>73</v>
      </c>
      <c r="AU159" s="165" t="s">
        <v>24</v>
      </c>
      <c r="AY159" s="157" t="s">
        <v>180</v>
      </c>
      <c r="BK159" s="166">
        <f>BK160</f>
        <v>0</v>
      </c>
    </row>
    <row r="160" spans="2:65" s="1" customFormat="1" ht="25.5" customHeight="1">
      <c r="B160" s="170"/>
      <c r="C160" s="171" t="s">
        <v>623</v>
      </c>
      <c r="D160" s="171" t="s">
        <v>184</v>
      </c>
      <c r="E160" s="172" t="s">
        <v>624</v>
      </c>
      <c r="F160" s="173" t="s">
        <v>625</v>
      </c>
      <c r="G160" s="174" t="s">
        <v>471</v>
      </c>
      <c r="H160" s="175">
        <v>8</v>
      </c>
      <c r="I160" s="176"/>
      <c r="J160" s="177">
        <f>ROUND(I160*H160,2)</f>
        <v>0</v>
      </c>
      <c r="K160" s="173" t="s">
        <v>472</v>
      </c>
      <c r="L160" s="37"/>
      <c r="M160" s="178" t="s">
        <v>5</v>
      </c>
      <c r="N160" s="199" t="s">
        <v>45</v>
      </c>
      <c r="O160" s="200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0" t="s">
        <v>473</v>
      </c>
      <c r="AT160" s="20" t="s">
        <v>184</v>
      </c>
      <c r="AU160" s="20" t="s">
        <v>83</v>
      </c>
      <c r="AY160" s="20" t="s">
        <v>180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20" t="s">
        <v>24</v>
      </c>
      <c r="BK160" s="182">
        <f>ROUND(I160*H160,2)</f>
        <v>0</v>
      </c>
      <c r="BL160" s="20" t="s">
        <v>473</v>
      </c>
      <c r="BM160" s="20" t="s">
        <v>626</v>
      </c>
    </row>
    <row r="161" spans="2:12" s="1" customFormat="1" ht="6.95" customHeight="1">
      <c r="B161" s="52"/>
      <c r="C161" s="53"/>
      <c r="D161" s="53"/>
      <c r="E161" s="53"/>
      <c r="F161" s="53"/>
      <c r="G161" s="53"/>
      <c r="H161" s="53"/>
      <c r="I161" s="123"/>
      <c r="J161" s="53"/>
      <c r="K161" s="53"/>
      <c r="L161" s="37"/>
    </row>
  </sheetData>
  <autoFilter ref="C97:K160" xr:uid="{00000000-0009-0000-0000-000008000000}"/>
  <mergeCells count="10">
    <mergeCell ref="J51:J52"/>
    <mergeCell ref="E88:H88"/>
    <mergeCell ref="E90:H9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800-000000000000}"/>
    <hyperlink ref="G1:H1" location="C54" display="2) Rekapitulace" xr:uid="{00000000-0004-0000-0800-000001000000}"/>
    <hyperlink ref="J1" location="C97" display="3) Soupis prací" xr:uid="{00000000-0004-0000-0800-000002000000}"/>
    <hyperlink ref="L1:V1" location="'Rekapitulace stavby'!C2" display="Rekapitulace stavby" xr:uid="{00000000-0004-0000-08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G01 - Zařízení silnoproud...</vt:lpstr>
      <vt:lpstr>G11 - Zařízení silnoproud...</vt:lpstr>
      <vt:lpstr>G21 - Zařízení silnoproud...</vt:lpstr>
      <vt:lpstr>G31 - Zařízení silnoproud...</vt:lpstr>
      <vt:lpstr>G32 - Zařízení silnoproud...</vt:lpstr>
      <vt:lpstr>H01 - Zařízení slaboproud...</vt:lpstr>
      <vt:lpstr>H11 - Zařízení slaboproud...</vt:lpstr>
      <vt:lpstr>H21 - Zařízení slaboproud...</vt:lpstr>
      <vt:lpstr>H31 - Zařízení slaboproud...</vt:lpstr>
      <vt:lpstr>Pokyny pro vyplnění</vt:lpstr>
      <vt:lpstr>'G01 - Zařízení silnoproud...'!Názvy_tisku</vt:lpstr>
      <vt:lpstr>'G11 - Zařízení silnoproud...'!Názvy_tisku</vt:lpstr>
      <vt:lpstr>'G21 - Zařízení silnoproud...'!Názvy_tisku</vt:lpstr>
      <vt:lpstr>'G31 - Zařízení silnoproud...'!Názvy_tisku</vt:lpstr>
      <vt:lpstr>'G32 - Zařízení silnoproud...'!Názvy_tisku</vt:lpstr>
      <vt:lpstr>'H01 - Zařízení slaboproud...'!Názvy_tisku</vt:lpstr>
      <vt:lpstr>'H11 - Zařízení slaboproud...'!Názvy_tisku</vt:lpstr>
      <vt:lpstr>'H21 - Zařízení slaboproud...'!Názvy_tisku</vt:lpstr>
      <vt:lpstr>'H31 - Zařízení slaboproud...'!Názvy_tisku</vt:lpstr>
      <vt:lpstr>'Rekapitulace stavby'!Názvy_tisku</vt:lpstr>
      <vt:lpstr>'G01 - Zařízení silnoproud...'!Oblast_tisku</vt:lpstr>
      <vt:lpstr>'G11 - Zařízení silnoproud...'!Oblast_tisku</vt:lpstr>
      <vt:lpstr>'G21 - Zařízení silnoproud...'!Oblast_tisku</vt:lpstr>
      <vt:lpstr>'G31 - Zařízení silnoproud...'!Oblast_tisku</vt:lpstr>
      <vt:lpstr>'G32 - Zařízení silnoproud...'!Oblast_tisku</vt:lpstr>
      <vt:lpstr>'H01 - Zařízení slaboproud...'!Oblast_tisku</vt:lpstr>
      <vt:lpstr>'H11 - Zařízení slaboproud...'!Oblast_tisku</vt:lpstr>
      <vt:lpstr>'H21 - Zařízení slaboproud...'!Oblast_tisku</vt:lpstr>
      <vt:lpstr>'H31 - Zařízení slaboproud...'!Oblast_tisku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PC_Mirek\pavelkam</dc:creator>
  <cp:lastModifiedBy>pavelkam</cp:lastModifiedBy>
  <dcterms:created xsi:type="dcterms:W3CDTF">2018-07-02T17:55:52Z</dcterms:created>
  <dcterms:modified xsi:type="dcterms:W3CDTF">2018-07-02T17:57:14Z</dcterms:modified>
</cp:coreProperties>
</file>